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CONTRACTUAL'!$A$1:$J$84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<sst xmlns="http://schemas.openxmlformats.org/spreadsheetml/2006/main" count="462" uniqueCount="99">
  <si>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</si>
  <si>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</si>
  <si>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</si>
  <si>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</si>
  <si>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</si>
  <si>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</si>
  <si>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</si>
  <si>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</si>
  <si>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</si>
  <si>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</si>
  <si>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</si>
  <si>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</si>
  <si>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</si>
  <si>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</si>
  <si>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</si>
  <si>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</si>
  <si>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</si>
  <si>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</si>
  <si>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</si>
  <si>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</si>
  <si>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</si>
  <si>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</si>
  <si>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</si>
  <si>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</si>
  <si>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</si>
  <si>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</si>
  <si>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</si>
  <si>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</si>
  <si>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</si>
  <si>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</si>
  <si>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</si>
  <si>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</si>
  <si>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</si>
  <si>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</si>
  <si>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</si>
  <si>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</si>
  <si>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</si>
  <si>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</si>
  <si>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</si>
  <si>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</si>
  <si>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</si>
  <si>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</si>
  <si>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</si>
  <si>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</si>
  <si>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</si>
  <si>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</si>
  <si>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</si>
  <si>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</si>
  <si>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</si>
  <si>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</si>
  <si>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</si>
  <si>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</si>
  <si>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</si>
  <si>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</si>
  <si>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</si>
  <si>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</si>
  <si>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</si>
  <si>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</si>
  <si>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</si>
  <si>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</si>
  <si>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</si>
  <si>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</si>
  <si>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</si>
  <si>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</si>
  <si>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</si>
  <si>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</si>
  <si>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</si>
  <si>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</si>
  <si>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</si>
  <si>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</si>
  <si>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</si>
  <si>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473/2034</t>
  </si>
  <si>
    <t>TOTAL SPITAL JUDETEAN BAIA MARE</t>
  </si>
  <si>
    <t>DIRECTOR GENERAL</t>
  </si>
  <si>
    <t>9814/18.08.2021</t>
  </si>
  <si>
    <t>12.08.2021</t>
  </si>
  <si>
    <t>6587/06.09.2021</t>
  </si>
  <si>
    <t>26.08.2021</t>
  </si>
  <si>
    <t>24.08.2021</t>
  </si>
  <si>
    <t>13.08.2021</t>
  </si>
  <si>
    <t>26116/06.09.2021</t>
  </si>
  <si>
    <t>02.07.2021</t>
  </si>
  <si>
    <t>26.07.2021</t>
  </si>
  <si>
    <t>30.07.2021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</si>
  <si>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</si>
  <si>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</si>
  <si>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</si>
  <si>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</si>
  <si>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</si>
  <si>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</si>
  <si>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</si>
  <si>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</si>
  <si>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14.08.2021</t>
  </si>
  <si>
    <t>16.08.2021</t>
  </si>
  <si>
    <t>17.08.2021</t>
  </si>
  <si>
    <t>18.08.2021</t>
  </si>
  <si>
    <t>19.08.2021</t>
  </si>
  <si>
    <t>20.08.2021</t>
  </si>
  <si>
    <t>SUMELE DECONTATE DIN FACTURILE AFERENTE REŢETELOR ELIBERATE PENTRU PERSONALUL CONTACTUAL DIN SPITALE, PARTEA DE CONTRIBUŢIE ASIGURAT (COPLATĂ) SEPTEMBRIE 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</si>
</sst>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34" borderId="29" xfId="0" applyFont="1" applyFill="1" applyBorder="1" applyAlignment="1" applyProtection="1">
      <alignment shrinkToFit="1"/>
      <protection/>
    </xf>
    <xf numFmtId="0" fontId="16" fillId="0" borderId="29" xfId="0" applyNumberFormat="1" applyFont="1" applyBorder="1" applyAlignment="1" applyProtection="1">
      <alignment horizontal="right" shrinkToFit="1"/>
      <protection/>
    </xf>
    <xf numFmtId="1" fontId="24" fillId="0" borderId="29" xfId="60" applyNumberFormat="1" applyFont="1" applyBorder="1" applyAlignment="1" applyProtection="1">
      <alignment horizontal="right" shrinkToFit="1"/>
      <protection/>
    </xf>
    <xf numFmtId="14" fontId="24" fillId="0" borderId="29" xfId="60" applyNumberFormat="1" applyFont="1" applyBorder="1" applyAlignment="1" applyProtection="1">
      <alignment horizontal="right" shrinkToFit="1"/>
      <protection/>
    </xf>
    <xf numFmtId="4" fontId="16" fillId="0" borderId="29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0" fontId="16" fillId="0" borderId="32" xfId="60" applyFont="1" applyBorder="1" applyAlignment="1" applyProtection="1">
      <alignment horizontal="center"/>
      <protection/>
    </xf>
    <xf numFmtId="1" fontId="5" fillId="0" borderId="33" xfId="60" applyNumberFormat="1" applyFont="1" applyBorder="1" applyAlignment="1" applyProtection="1">
      <alignment horizontal="right" shrinkToFit="1"/>
      <protection/>
    </xf>
    <xf numFmtId="14" fontId="5" fillId="0" borderId="33" xfId="60" applyNumberFormat="1" applyFont="1" applyBorder="1" applyAlignment="1" applyProtection="1">
      <alignment horizontal="right" shrinkToFit="1"/>
      <protection/>
    </xf>
    <xf numFmtId="4" fontId="5" fillId="0" borderId="33" xfId="60" applyNumberFormat="1" applyFont="1" applyBorder="1" applyAlignment="1" applyProtection="1">
      <alignment horizontal="right" shrinkToFit="1"/>
      <protection/>
    </xf>
    <xf numFmtId="0" fontId="16" fillId="34" borderId="29" xfId="0" applyNumberFormat="1" applyFont="1" applyFill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5" xfId="60" applyFont="1" applyBorder="1" applyAlignment="1" applyProtection="1" quotePrefix="1">
      <alignment horizontal="center" vertical="top"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4" fillId="34" borderId="37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8" xfId="60" applyFont="1" applyBorder="1" applyAlignment="1" applyProtection="1">
      <alignment horizontal="center" shrinkToFit="1"/>
      <protection/>
    </xf>
    <xf numFmtId="0" fontId="16" fillId="0" borderId="34" xfId="60" applyFont="1" applyBorder="1" applyAlignment="1" applyProtection="1">
      <alignment shrinkToFit="1"/>
      <protection/>
    </xf>
    <xf numFmtId="176" fontId="16" fillId="0" borderId="34" xfId="60" applyNumberFormat="1" applyFont="1" applyBorder="1" applyAlignment="1" applyProtection="1">
      <alignment shrinkToFit="1"/>
      <protection/>
    </xf>
    <xf numFmtId="1" fontId="16" fillId="0" borderId="34" xfId="60" applyNumberFormat="1" applyFont="1" applyBorder="1" applyAlignment="1" applyProtection="1">
      <alignment horizontal="right" shrinkToFit="1"/>
      <protection/>
    </xf>
    <xf numFmtId="1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9" xfId="60" applyNumberFormat="1" applyFont="1" applyBorder="1" applyAlignment="1" applyProtection="1">
      <alignment horizontal="right" shrinkToFit="1"/>
      <protection/>
    </xf>
    <xf numFmtId="0" fontId="4" fillId="34" borderId="40" xfId="0" applyFont="1" applyFill="1" applyBorder="1" applyAlignment="1" applyProtection="1">
      <alignment/>
      <protection/>
    </xf>
    <xf numFmtId="0" fontId="4" fillId="34" borderId="41" xfId="0" applyFont="1" applyFill="1" applyBorder="1" applyAlignment="1" applyProtection="1">
      <alignment shrinkToFit="1"/>
      <protection/>
    </xf>
    <xf numFmtId="0" fontId="4" fillId="0" borderId="37" xfId="0" applyNumberFormat="1" applyFont="1" applyBorder="1" applyAlignment="1" applyProtection="1">
      <alignment horizontal="right" shrinkToFit="1"/>
      <protection/>
    </xf>
    <xf numFmtId="4" fontId="14" fillId="0" borderId="41" xfId="60" applyNumberFormat="1" applyFont="1" applyFill="1" applyBorder="1" applyAlignment="1" applyProtection="1">
      <alignment shrinkToFit="1"/>
      <protection/>
    </xf>
    <xf numFmtId="0" fontId="16" fillId="34" borderId="42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0" xfId="60" applyFont="1" applyBorder="1" applyAlignment="1" applyProtection="1">
      <alignment horizontal="left"/>
      <protection/>
    </xf>
    <xf numFmtId="1" fontId="0" fillId="0" borderId="44" xfId="60" applyNumberFormat="1" applyFont="1" applyBorder="1" applyAlignment="1" applyProtection="1">
      <alignment horizontal="right" shrinkToFit="1"/>
      <protection/>
    </xf>
    <xf numFmtId="1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shrinkToFit="1"/>
      <protection/>
    </xf>
    <xf numFmtId="4" fontId="7" fillId="0" borderId="44" xfId="0" applyNumberFormat="1" applyFont="1" applyBorder="1" applyAlignment="1" applyProtection="1">
      <alignment horizontal="right" shrinkToFit="1"/>
      <protection/>
    </xf>
    <xf numFmtId="4" fontId="7" fillId="0" borderId="45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6" xfId="60" applyFont="1" applyBorder="1" applyAlignment="1" applyProtection="1">
      <alignment horizontal="left"/>
      <protection/>
    </xf>
    <xf numFmtId="1" fontId="17" fillId="0" borderId="47" xfId="60" applyNumberFormat="1" applyFont="1" applyBorder="1" applyAlignment="1" applyProtection="1">
      <alignment horizontal="right" shrinkToFit="1"/>
      <protection/>
    </xf>
    <xf numFmtId="14" fontId="17" fillId="0" borderId="47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0" xfId="60" applyNumberFormat="1" applyFont="1" applyFill="1" applyBorder="1" applyAlignment="1" applyProtection="1">
      <alignment shrinkToFit="1"/>
      <protection/>
    </xf>
    <xf numFmtId="4" fontId="5" fillId="0" borderId="51" xfId="60" applyNumberFormat="1" applyFont="1" applyBorder="1" applyAlignment="1" applyProtection="1">
      <alignment horizontal="right" shrinkToFit="1"/>
      <protection/>
    </xf>
    <xf numFmtId="0" fontId="62" fillId="0" borderId="52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0" borderId="5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61" fillId="0" borderId="54" xfId="60" applyNumberFormat="1" applyFont="1" applyFill="1" applyBorder="1" applyAlignment="1" applyProtection="1">
      <alignment shrinkToFit="1"/>
      <protection/>
    </xf>
    <xf numFmtId="4" fontId="5" fillId="0" borderId="55" xfId="60" applyNumberFormat="1" applyFont="1" applyBorder="1" applyAlignment="1" applyProtection="1">
      <alignment horizontal="right" shrinkToFit="1"/>
      <protection/>
    </xf>
    <xf numFmtId="0" fontId="14" fillId="0" borderId="52" xfId="60" applyFont="1" applyBorder="1" applyAlignment="1" applyProtection="1">
      <alignment horizontal="left"/>
      <protection/>
    </xf>
    <xf numFmtId="1" fontId="0" fillId="0" borderId="18" xfId="60" applyNumberFormat="1" applyFont="1" applyBorder="1" applyAlignment="1" applyProtection="1">
      <alignment horizontal="right" shrinkToFit="1"/>
      <protection/>
    </xf>
    <xf numFmtId="14" fontId="0" fillId="0" borderId="18" xfId="60" applyNumberFormat="1" applyFont="1" applyBorder="1" applyAlignment="1" applyProtection="1">
      <alignment horizontal="right" shrinkToFit="1"/>
      <protection/>
    </xf>
    <xf numFmtId="4" fontId="0" fillId="0" borderId="18" xfId="60" applyNumberFormat="1" applyFont="1" applyBorder="1" applyAlignment="1" applyProtection="1">
      <alignment horizontal="right" shrinkToFit="1"/>
      <protection/>
    </xf>
    <xf numFmtId="4" fontId="0" fillId="0" borderId="18" xfId="60" applyNumberFormat="1" applyFont="1" applyBorder="1" applyAlignment="1" applyProtection="1">
      <alignment shrinkToFit="1"/>
      <protection/>
    </xf>
    <xf numFmtId="4" fontId="7" fillId="0" borderId="18" xfId="0" applyNumberFormat="1" applyFont="1" applyBorder="1" applyAlignment="1" applyProtection="1">
      <alignment horizontal="right" shrinkToFit="1"/>
      <protection/>
    </xf>
    <xf numFmtId="4" fontId="7" fillId="0" borderId="19" xfId="60" applyNumberFormat="1" applyFont="1" applyFill="1" applyBorder="1" applyAlignment="1" applyProtection="1">
      <alignment shrinkToFit="1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0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60" xfId="60" applyNumberFormat="1" applyFont="1" applyBorder="1" applyAlignment="1" applyProtection="1">
      <alignment horizontal="center" vertical="center" wrapText="1"/>
      <protection/>
    </xf>
    <xf numFmtId="3" fontId="1" fillId="0" borderId="39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2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2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1" xfId="60" applyFont="1" applyBorder="1" applyAlignment="1" applyProtection="1">
      <alignment horizontal="center" vertical="center"/>
      <protection/>
    </xf>
    <xf numFmtId="0" fontId="1" fillId="0" borderId="61" xfId="60" applyFont="1" applyBorder="1" applyAlignment="1" applyProtection="1">
      <alignment horizontal="center" vertical="center"/>
      <protection/>
    </xf>
    <xf numFmtId="0" fontId="1" fillId="0" borderId="37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PageLayoutView="0" workbookViewId="0" topLeftCell="A49">
      <selection activeCell="K86" sqref="K86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1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1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78" t="s">
        <v>64</v>
      </c>
      <c r="B2" s="278"/>
      <c r="C2" s="278"/>
      <c r="D2" s="278"/>
      <c r="E2" s="278"/>
      <c r="F2" s="278"/>
      <c r="G2" s="278"/>
      <c r="H2" s="278"/>
      <c r="I2" s="278"/>
      <c r="J2" s="278"/>
      <c r="N2" s="73" t="s">
        <v>64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N3" s="279" t="s">
        <v>39</v>
      </c>
      <c r="O3" s="279"/>
      <c r="P3" s="279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2"/>
      <c r="J4" s="30"/>
      <c r="L4" s="31"/>
      <c r="N4" s="280" t="s">
        <v>16</v>
      </c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26" s="28" customFormat="1" ht="12.75" customHeight="1">
      <c r="A5" s="281" t="s">
        <v>98</v>
      </c>
      <c r="B5" s="281"/>
      <c r="C5" s="281"/>
      <c r="D5" s="281"/>
      <c r="E5" s="281"/>
      <c r="F5" s="281"/>
      <c r="G5" s="281"/>
      <c r="H5" s="281"/>
      <c r="I5" s="281"/>
      <c r="J5" s="281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2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82" t="s">
        <v>23</v>
      </c>
      <c r="B8" s="284" t="s">
        <v>35</v>
      </c>
      <c r="C8" s="286" t="s">
        <v>49</v>
      </c>
      <c r="D8" s="288" t="s">
        <v>5</v>
      </c>
      <c r="E8" s="289"/>
      <c r="F8" s="290"/>
      <c r="G8" s="262" t="s">
        <v>58</v>
      </c>
      <c r="H8" s="262" t="s">
        <v>68</v>
      </c>
      <c r="I8" s="271" t="s">
        <v>69</v>
      </c>
      <c r="J8" s="273" t="s">
        <v>70</v>
      </c>
      <c r="L8" s="275" t="s">
        <v>31</v>
      </c>
      <c r="N8" s="276" t="s">
        <v>32</v>
      </c>
      <c r="O8" s="238" t="s">
        <v>1</v>
      </c>
      <c r="P8" s="238" t="s">
        <v>2</v>
      </c>
      <c r="Q8" s="238" t="s">
        <v>3</v>
      </c>
      <c r="R8" s="264" t="s">
        <v>4</v>
      </c>
      <c r="S8" s="266" t="s">
        <v>33</v>
      </c>
      <c r="T8" s="268" t="s">
        <v>5</v>
      </c>
      <c r="U8" s="268"/>
      <c r="V8" s="268"/>
      <c r="W8" s="269" t="s">
        <v>26</v>
      </c>
      <c r="X8" s="266" t="s">
        <v>25</v>
      </c>
      <c r="Y8" s="251" t="s">
        <v>6</v>
      </c>
      <c r="Z8" s="253" t="s">
        <v>20</v>
      </c>
    </row>
    <row r="9" spans="1:26" s="3" customFormat="1" ht="69" customHeight="1" thickBot="1">
      <c r="A9" s="283"/>
      <c r="B9" s="285"/>
      <c r="C9" s="287"/>
      <c r="D9" s="189" t="s">
        <v>22</v>
      </c>
      <c r="E9" s="190" t="s">
        <v>13</v>
      </c>
      <c r="F9" s="189" t="s">
        <v>30</v>
      </c>
      <c r="G9" s="263"/>
      <c r="H9" s="263"/>
      <c r="I9" s="272"/>
      <c r="J9" s="274"/>
      <c r="L9" s="275"/>
      <c r="N9" s="277"/>
      <c r="O9" s="239"/>
      <c r="P9" s="239"/>
      <c r="Q9" s="239"/>
      <c r="R9" s="265"/>
      <c r="S9" s="267"/>
      <c r="T9" s="81" t="s">
        <v>22</v>
      </c>
      <c r="U9" s="82" t="s">
        <v>24</v>
      </c>
      <c r="V9" s="83" t="s">
        <v>30</v>
      </c>
      <c r="W9" s="270"/>
      <c r="X9" s="267"/>
      <c r="Y9" s="252"/>
      <c r="Z9" s="254"/>
    </row>
    <row r="10" spans="1:26" s="35" customFormat="1" ht="12.75">
      <c r="A10" s="181">
        <f aca="true" t="shared" si="0" ref="A10:A25">N10</f>
        <v>1</v>
      </c>
      <c r="B10" s="182" t="str">
        <f aca="true" t="shared" si="1" ref="B10:B25">O10</f>
        <v>SPITAL JUDETEAN BAIA MARE</v>
      </c>
      <c r="C10" s="183" t="s">
        <v>80</v>
      </c>
      <c r="D10" s="183">
        <v>33</v>
      </c>
      <c r="E10" s="184" t="s">
        <v>81</v>
      </c>
      <c r="F10" s="185">
        <v>297.3</v>
      </c>
      <c r="G10" s="186"/>
      <c r="H10" s="187"/>
      <c r="I10" s="62">
        <f>F10-G10-H10-J10</f>
        <v>297.3</v>
      </c>
      <c r="J10" s="188"/>
      <c r="L10" s="63">
        <f aca="true" t="shared" si="2" ref="L10:L25">F10</f>
        <v>297.3</v>
      </c>
      <c r="N10" s="166">
        <v>1</v>
      </c>
      <c r="O10" s="84" t="s">
        <v>36</v>
      </c>
      <c r="P10" s="168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33</v>
      </c>
      <c r="U10" s="89" t="str">
        <f aca="true" t="shared" si="4" ref="U10:U25">IF(E10=0,"0",E10)</f>
        <v>02.07.2021</v>
      </c>
      <c r="V10" s="90">
        <f aca="true" t="shared" si="5" ref="V10:V25">F10</f>
        <v>297.3</v>
      </c>
      <c r="W10" s="91">
        <f aca="true" t="shared" si="6" ref="W10:W25">V10-X10</f>
        <v>0</v>
      </c>
      <c r="X10" s="92">
        <f aca="true" t="shared" si="7" ref="X10:X25">I10</f>
        <v>297.3</v>
      </c>
      <c r="Y10" s="91">
        <f aca="true" t="shared" si="8" ref="Y10:Y25">G10+H10</f>
        <v>0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297</v>
      </c>
      <c r="E11" s="71" t="s">
        <v>82</v>
      </c>
      <c r="F11" s="72">
        <v>175.39</v>
      </c>
      <c r="G11" s="60"/>
      <c r="H11" s="187"/>
      <c r="I11" s="62">
        <f aca="true" t="shared" si="10" ref="I11:I67">F11-G11-H11-J11</f>
        <v>175.39</v>
      </c>
      <c r="J11" s="188"/>
      <c r="L11" s="63">
        <f t="shared" si="2"/>
        <v>175.39</v>
      </c>
      <c r="N11" s="167">
        <f>N10+1</f>
        <v>2</v>
      </c>
      <c r="O11" s="94" t="s">
        <v>36</v>
      </c>
      <c r="P11" s="169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297</v>
      </c>
      <c r="U11" s="99" t="str">
        <f t="shared" si="4"/>
        <v>26.07.2021</v>
      </c>
      <c r="V11" s="100">
        <f t="shared" si="5"/>
        <v>175.39</v>
      </c>
      <c r="W11" s="101">
        <f t="shared" si="6"/>
        <v>0</v>
      </c>
      <c r="X11" s="102">
        <f t="shared" si="7"/>
        <v>175.39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303</v>
      </c>
      <c r="E12" s="71" t="s">
        <v>83</v>
      </c>
      <c r="F12" s="72">
        <v>73.74</v>
      </c>
      <c r="G12" s="60"/>
      <c r="H12" s="187"/>
      <c r="I12" s="62">
        <f t="shared" si="10"/>
        <v>73.74</v>
      </c>
      <c r="J12" s="62"/>
      <c r="L12" s="63">
        <f t="shared" si="2"/>
        <v>73.74</v>
      </c>
      <c r="N12" s="167">
        <f aca="true" t="shared" si="11" ref="N12:N75">N11+1</f>
        <v>3</v>
      </c>
      <c r="O12" s="94" t="s">
        <v>36</v>
      </c>
      <c r="P12" s="169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303</v>
      </c>
      <c r="U12" s="99" t="str">
        <f t="shared" si="4"/>
        <v>30.07.2021</v>
      </c>
      <c r="V12" s="100">
        <f t="shared" si="5"/>
        <v>73.74</v>
      </c>
      <c r="W12" s="101">
        <f t="shared" si="6"/>
        <v>0</v>
      </c>
      <c r="X12" s="102">
        <f t="shared" si="7"/>
        <v>73.74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313</v>
      </c>
      <c r="E13" s="71" t="s">
        <v>84</v>
      </c>
      <c r="F13" s="72">
        <v>75.75</v>
      </c>
      <c r="G13" s="60"/>
      <c r="H13" s="187"/>
      <c r="I13" s="62">
        <f t="shared" si="10"/>
        <v>75.75</v>
      </c>
      <c r="J13" s="62"/>
      <c r="L13" s="63">
        <f t="shared" si="2"/>
        <v>75.75</v>
      </c>
      <c r="N13" s="167">
        <f t="shared" si="11"/>
        <v>4</v>
      </c>
      <c r="O13" s="94" t="s">
        <v>36</v>
      </c>
      <c r="P13" s="169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313</v>
      </c>
      <c r="U13" s="99" t="str">
        <f t="shared" si="4"/>
        <v>02.08.2021</v>
      </c>
      <c r="V13" s="100">
        <f t="shared" si="5"/>
        <v>75.75</v>
      </c>
      <c r="W13" s="101">
        <f t="shared" si="6"/>
        <v>0</v>
      </c>
      <c r="X13" s="102">
        <f t="shared" si="7"/>
        <v>75.75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1301</v>
      </c>
      <c r="E14" s="71" t="s">
        <v>84</v>
      </c>
      <c r="F14" s="72">
        <v>179.58</v>
      </c>
      <c r="G14" s="60"/>
      <c r="H14" s="187"/>
      <c r="I14" s="62">
        <f t="shared" si="10"/>
        <v>179.58</v>
      </c>
      <c r="J14" s="62"/>
      <c r="L14" s="63">
        <f t="shared" si="2"/>
        <v>179.58</v>
      </c>
      <c r="N14" s="167">
        <f t="shared" si="11"/>
        <v>5</v>
      </c>
      <c r="O14" s="94" t="s">
        <v>36</v>
      </c>
      <c r="P14" s="169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1301</v>
      </c>
      <c r="U14" s="99" t="str">
        <f t="shared" si="4"/>
        <v>02.08.2021</v>
      </c>
      <c r="V14" s="100">
        <f t="shared" si="5"/>
        <v>179.58</v>
      </c>
      <c r="W14" s="101">
        <f t="shared" si="6"/>
        <v>0</v>
      </c>
      <c r="X14" s="102">
        <f t="shared" si="7"/>
        <v>179.58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316</v>
      </c>
      <c r="E15" s="71" t="s">
        <v>85</v>
      </c>
      <c r="F15" s="72">
        <v>59.94</v>
      </c>
      <c r="G15" s="60"/>
      <c r="H15" s="187"/>
      <c r="I15" s="62">
        <f t="shared" si="10"/>
        <v>59.94</v>
      </c>
      <c r="J15" s="62"/>
      <c r="L15" s="63">
        <f t="shared" si="2"/>
        <v>59.94</v>
      </c>
      <c r="N15" s="167">
        <f t="shared" si="11"/>
        <v>6</v>
      </c>
      <c r="O15" s="94" t="s">
        <v>36</v>
      </c>
      <c r="P15" s="169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316</v>
      </c>
      <c r="U15" s="99" t="str">
        <f t="shared" si="4"/>
        <v>03.08.2021</v>
      </c>
      <c r="V15" s="100">
        <f t="shared" si="5"/>
        <v>59.94</v>
      </c>
      <c r="W15" s="101">
        <f t="shared" si="6"/>
        <v>0</v>
      </c>
      <c r="X15" s="102">
        <f t="shared" si="7"/>
        <v>59.94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310</v>
      </c>
      <c r="E16" s="71" t="s">
        <v>85</v>
      </c>
      <c r="F16" s="65">
        <v>245.08</v>
      </c>
      <c r="G16" s="60"/>
      <c r="H16" s="187"/>
      <c r="I16" s="62">
        <f t="shared" si="10"/>
        <v>245.08</v>
      </c>
      <c r="J16" s="62"/>
      <c r="L16" s="63">
        <f t="shared" si="2"/>
        <v>245.08</v>
      </c>
      <c r="N16" s="167">
        <f t="shared" si="11"/>
        <v>7</v>
      </c>
      <c r="O16" s="94" t="s">
        <v>36</v>
      </c>
      <c r="P16" s="169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310</v>
      </c>
      <c r="U16" s="99" t="str">
        <f t="shared" si="4"/>
        <v>03.08.2021</v>
      </c>
      <c r="V16" s="100">
        <f t="shared" si="5"/>
        <v>245.08</v>
      </c>
      <c r="W16" s="101">
        <f t="shared" si="6"/>
        <v>0</v>
      </c>
      <c r="X16" s="102">
        <f t="shared" si="7"/>
        <v>245.08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312</v>
      </c>
      <c r="E17" s="71" t="s">
        <v>86</v>
      </c>
      <c r="F17" s="72">
        <v>113.16</v>
      </c>
      <c r="G17" s="60"/>
      <c r="H17" s="187"/>
      <c r="I17" s="62">
        <f t="shared" si="10"/>
        <v>113.16</v>
      </c>
      <c r="J17" s="62"/>
      <c r="L17" s="63">
        <f t="shared" si="2"/>
        <v>113.16</v>
      </c>
      <c r="N17" s="167">
        <f t="shared" si="11"/>
        <v>8</v>
      </c>
      <c r="O17" s="94" t="s">
        <v>36</v>
      </c>
      <c r="P17" s="169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312</v>
      </c>
      <c r="U17" s="99" t="str">
        <f t="shared" si="4"/>
        <v>04.08.2021</v>
      </c>
      <c r="V17" s="100">
        <f t="shared" si="5"/>
        <v>113.16</v>
      </c>
      <c r="W17" s="101">
        <f t="shared" si="6"/>
        <v>0</v>
      </c>
      <c r="X17" s="102">
        <f t="shared" si="7"/>
        <v>113.16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319</v>
      </c>
      <c r="E18" s="71" t="s">
        <v>86</v>
      </c>
      <c r="F18" s="72">
        <v>107.07</v>
      </c>
      <c r="G18" s="60"/>
      <c r="H18" s="187"/>
      <c r="I18" s="62">
        <f t="shared" si="10"/>
        <v>107.07</v>
      </c>
      <c r="J18" s="62"/>
      <c r="L18" s="63">
        <f t="shared" si="2"/>
        <v>107.07</v>
      </c>
      <c r="N18" s="167">
        <f t="shared" si="11"/>
        <v>9</v>
      </c>
      <c r="O18" s="94" t="s">
        <v>36</v>
      </c>
      <c r="P18" s="169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319</v>
      </c>
      <c r="U18" s="99" t="str">
        <f t="shared" si="4"/>
        <v>04.08.2021</v>
      </c>
      <c r="V18" s="100">
        <f t="shared" si="5"/>
        <v>107.07</v>
      </c>
      <c r="W18" s="101">
        <f t="shared" si="6"/>
        <v>0</v>
      </c>
      <c r="X18" s="102">
        <f t="shared" si="7"/>
        <v>107.07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115</v>
      </c>
      <c r="E19" s="71" t="s">
        <v>86</v>
      </c>
      <c r="F19" s="72">
        <v>75.85</v>
      </c>
      <c r="G19" s="60"/>
      <c r="H19" s="187"/>
      <c r="I19" s="62">
        <f t="shared" si="10"/>
        <v>75.85</v>
      </c>
      <c r="J19" s="62"/>
      <c r="L19" s="63">
        <f t="shared" si="2"/>
        <v>75.85</v>
      </c>
      <c r="N19" s="167">
        <f t="shared" si="11"/>
        <v>10</v>
      </c>
      <c r="O19" s="94" t="s">
        <v>36</v>
      </c>
      <c r="P19" s="169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115</v>
      </c>
      <c r="U19" s="99" t="str">
        <f t="shared" si="4"/>
        <v>04.08.2021</v>
      </c>
      <c r="V19" s="100">
        <f t="shared" si="5"/>
        <v>75.85</v>
      </c>
      <c r="W19" s="101">
        <f t="shared" si="6"/>
        <v>0</v>
      </c>
      <c r="X19" s="102">
        <f t="shared" si="7"/>
        <v>75.85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41</v>
      </c>
      <c r="E20" s="71" t="s">
        <v>86</v>
      </c>
      <c r="F20" s="65">
        <v>57.8</v>
      </c>
      <c r="G20" s="60"/>
      <c r="H20" s="187"/>
      <c r="I20" s="62">
        <f t="shared" si="10"/>
        <v>57.8</v>
      </c>
      <c r="J20" s="62"/>
      <c r="L20" s="63">
        <f t="shared" si="2"/>
        <v>57.8</v>
      </c>
      <c r="N20" s="167">
        <f t="shared" si="11"/>
        <v>11</v>
      </c>
      <c r="O20" s="94" t="s">
        <v>36</v>
      </c>
      <c r="P20" s="169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41</v>
      </c>
      <c r="U20" s="99" t="str">
        <f t="shared" si="4"/>
        <v>04.08.2021</v>
      </c>
      <c r="V20" s="100">
        <f t="shared" si="5"/>
        <v>57.8</v>
      </c>
      <c r="W20" s="101">
        <f t="shared" si="6"/>
        <v>0</v>
      </c>
      <c r="X20" s="102">
        <f t="shared" si="7"/>
        <v>57.8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70</v>
      </c>
      <c r="E21" s="71" t="s">
        <v>87</v>
      </c>
      <c r="F21" s="65">
        <v>131.8</v>
      </c>
      <c r="G21" s="60"/>
      <c r="H21" s="187"/>
      <c r="I21" s="62">
        <f t="shared" si="10"/>
        <v>131.8</v>
      </c>
      <c r="J21" s="62"/>
      <c r="L21" s="63">
        <f t="shared" si="2"/>
        <v>131.8</v>
      </c>
      <c r="N21" s="167">
        <f t="shared" si="11"/>
        <v>12</v>
      </c>
      <c r="O21" s="94" t="s">
        <v>36</v>
      </c>
      <c r="P21" s="169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70</v>
      </c>
      <c r="U21" s="99" t="str">
        <f t="shared" si="4"/>
        <v>05.08.2021</v>
      </c>
      <c r="V21" s="100">
        <f t="shared" si="5"/>
        <v>131.8</v>
      </c>
      <c r="W21" s="101">
        <f t="shared" si="6"/>
        <v>0</v>
      </c>
      <c r="X21" s="102">
        <f t="shared" si="7"/>
        <v>131.8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324</v>
      </c>
      <c r="E22" s="71" t="s">
        <v>87</v>
      </c>
      <c r="F22" s="72">
        <v>131</v>
      </c>
      <c r="G22" s="60"/>
      <c r="H22" s="187"/>
      <c r="I22" s="62">
        <f t="shared" si="10"/>
        <v>131</v>
      </c>
      <c r="J22" s="62"/>
      <c r="L22" s="63">
        <f t="shared" si="2"/>
        <v>131</v>
      </c>
      <c r="N22" s="167">
        <f t="shared" si="11"/>
        <v>13</v>
      </c>
      <c r="O22" s="94" t="s">
        <v>36</v>
      </c>
      <c r="P22" s="169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324</v>
      </c>
      <c r="U22" s="99" t="str">
        <f t="shared" si="4"/>
        <v>05.08.2021</v>
      </c>
      <c r="V22" s="100">
        <f t="shared" si="5"/>
        <v>131</v>
      </c>
      <c r="W22" s="101">
        <f t="shared" si="6"/>
        <v>0</v>
      </c>
      <c r="X22" s="102">
        <f t="shared" si="7"/>
        <v>131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101</v>
      </c>
      <c r="E23" s="71" t="s">
        <v>88</v>
      </c>
      <c r="F23" s="72">
        <v>78.91</v>
      </c>
      <c r="G23" s="60"/>
      <c r="H23" s="187"/>
      <c r="I23" s="62">
        <f t="shared" si="10"/>
        <v>78.91</v>
      </c>
      <c r="J23" s="62"/>
      <c r="L23" s="63">
        <f t="shared" si="2"/>
        <v>78.91</v>
      </c>
      <c r="N23" s="167">
        <f t="shared" si="11"/>
        <v>14</v>
      </c>
      <c r="O23" s="94" t="s">
        <v>36</v>
      </c>
      <c r="P23" s="169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101</v>
      </c>
      <c r="U23" s="99" t="str">
        <f t="shared" si="4"/>
        <v>06.08.2021</v>
      </c>
      <c r="V23" s="100">
        <f t="shared" si="5"/>
        <v>78.91</v>
      </c>
      <c r="W23" s="101">
        <f t="shared" si="6"/>
        <v>0</v>
      </c>
      <c r="X23" s="102">
        <f t="shared" si="7"/>
        <v>78.91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315</v>
      </c>
      <c r="E24" s="71" t="s">
        <v>88</v>
      </c>
      <c r="F24" s="65">
        <v>99.46</v>
      </c>
      <c r="G24" s="60"/>
      <c r="H24" s="187"/>
      <c r="I24" s="62">
        <f t="shared" si="10"/>
        <v>99.46</v>
      </c>
      <c r="J24" s="62"/>
      <c r="L24" s="63">
        <f t="shared" si="2"/>
        <v>99.46</v>
      </c>
      <c r="N24" s="167">
        <f t="shared" si="11"/>
        <v>15</v>
      </c>
      <c r="O24" s="94" t="s">
        <v>36</v>
      </c>
      <c r="P24" s="169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315</v>
      </c>
      <c r="U24" s="99" t="str">
        <f t="shared" si="4"/>
        <v>06.08.2021</v>
      </c>
      <c r="V24" s="100">
        <f t="shared" si="5"/>
        <v>99.46</v>
      </c>
      <c r="W24" s="101">
        <f t="shared" si="6"/>
        <v>0</v>
      </c>
      <c r="X24" s="102">
        <f t="shared" si="7"/>
        <v>99.46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331</v>
      </c>
      <c r="E25" s="71" t="s">
        <v>88</v>
      </c>
      <c r="F25" s="65">
        <v>108.95</v>
      </c>
      <c r="G25" s="60"/>
      <c r="H25" s="187"/>
      <c r="I25" s="62">
        <f t="shared" si="10"/>
        <v>108.95</v>
      </c>
      <c r="J25" s="62"/>
      <c r="L25" s="63">
        <f t="shared" si="2"/>
        <v>108.95</v>
      </c>
      <c r="N25" s="167">
        <f t="shared" si="11"/>
        <v>16</v>
      </c>
      <c r="O25" s="94" t="s">
        <v>36</v>
      </c>
      <c r="P25" s="169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331</v>
      </c>
      <c r="U25" s="99" t="str">
        <f t="shared" si="4"/>
        <v>06.08.2021</v>
      </c>
      <c r="V25" s="100">
        <f t="shared" si="5"/>
        <v>108.95</v>
      </c>
      <c r="W25" s="101">
        <f t="shared" si="6"/>
        <v>0</v>
      </c>
      <c r="X25" s="102">
        <f t="shared" si="7"/>
        <v>108.95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71</v>
      </c>
      <c r="E26" s="71" t="s">
        <v>89</v>
      </c>
      <c r="F26" s="72">
        <v>73.4</v>
      </c>
      <c r="G26" s="60"/>
      <c r="H26" s="187"/>
      <c r="I26" s="62">
        <f t="shared" si="10"/>
        <v>73.4</v>
      </c>
      <c r="J26" s="62"/>
      <c r="L26" s="63">
        <f aca="true" t="shared" si="14" ref="L26:L47">F26</f>
        <v>73.4</v>
      </c>
      <c r="N26" s="167">
        <f t="shared" si="11"/>
        <v>17</v>
      </c>
      <c r="O26" s="94" t="s">
        <v>36</v>
      </c>
      <c r="P26" s="169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71</v>
      </c>
      <c r="U26" s="99" t="str">
        <f aca="true" t="shared" si="16" ref="U26:U43">IF(E26=0,"0",E26)</f>
        <v>09.08.2021</v>
      </c>
      <c r="V26" s="100">
        <f aca="true" t="shared" si="17" ref="V26:V43">F26</f>
        <v>73.4</v>
      </c>
      <c r="W26" s="101">
        <f aca="true" t="shared" si="18" ref="W26:W43">V26-X26</f>
        <v>0</v>
      </c>
      <c r="X26" s="102">
        <f aca="true" t="shared" si="19" ref="X26:X43">I26</f>
        <v>73.4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333</v>
      </c>
      <c r="E27" s="71" t="s">
        <v>89</v>
      </c>
      <c r="F27" s="65">
        <v>63.96</v>
      </c>
      <c r="G27" s="60"/>
      <c r="H27" s="187"/>
      <c r="I27" s="62">
        <f t="shared" si="10"/>
        <v>63.96</v>
      </c>
      <c r="J27" s="62"/>
      <c r="L27" s="63">
        <f t="shared" si="14"/>
        <v>63.96</v>
      </c>
      <c r="N27" s="167">
        <f t="shared" si="11"/>
        <v>18</v>
      </c>
      <c r="O27" s="94" t="s">
        <v>36</v>
      </c>
      <c r="P27" s="169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333</v>
      </c>
      <c r="U27" s="99" t="str">
        <f t="shared" si="16"/>
        <v>09.08.2021</v>
      </c>
      <c r="V27" s="100">
        <f t="shared" si="17"/>
        <v>63.96</v>
      </c>
      <c r="W27" s="101">
        <f t="shared" si="18"/>
        <v>0</v>
      </c>
      <c r="X27" s="102">
        <f t="shared" si="19"/>
        <v>63.96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1577</v>
      </c>
      <c r="E28" s="71" t="s">
        <v>90</v>
      </c>
      <c r="F28" s="65">
        <v>101.29</v>
      </c>
      <c r="G28" s="60"/>
      <c r="H28" s="187"/>
      <c r="I28" s="62">
        <f t="shared" si="10"/>
        <v>101.29</v>
      </c>
      <c r="J28" s="62"/>
      <c r="L28" s="63">
        <f t="shared" si="14"/>
        <v>101.29</v>
      </c>
      <c r="N28" s="167">
        <f t="shared" si="11"/>
        <v>19</v>
      </c>
      <c r="O28" s="94" t="s">
        <v>36</v>
      </c>
      <c r="P28" s="169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1577</v>
      </c>
      <c r="U28" s="99" t="str">
        <f t="shared" si="16"/>
        <v>10.08.2021</v>
      </c>
      <c r="V28" s="100">
        <f t="shared" si="17"/>
        <v>101.29</v>
      </c>
      <c r="W28" s="101">
        <f t="shared" si="18"/>
        <v>0</v>
      </c>
      <c r="X28" s="102">
        <f t="shared" si="19"/>
        <v>101.29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317</v>
      </c>
      <c r="E29" s="71" t="s">
        <v>90</v>
      </c>
      <c r="F29" s="65">
        <v>172.34</v>
      </c>
      <c r="G29" s="60"/>
      <c r="H29" s="187"/>
      <c r="I29" s="62">
        <f t="shared" si="10"/>
        <v>172.34</v>
      </c>
      <c r="J29" s="62"/>
      <c r="L29" s="63">
        <f t="shared" si="14"/>
        <v>172.34</v>
      </c>
      <c r="N29" s="167">
        <f t="shared" si="11"/>
        <v>20</v>
      </c>
      <c r="O29" s="94" t="s">
        <v>36</v>
      </c>
      <c r="P29" s="169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317</v>
      </c>
      <c r="U29" s="99" t="str">
        <f t="shared" si="16"/>
        <v>10.08.2021</v>
      </c>
      <c r="V29" s="100">
        <f t="shared" si="17"/>
        <v>172.34</v>
      </c>
      <c r="W29" s="101">
        <f t="shared" si="18"/>
        <v>0</v>
      </c>
      <c r="X29" s="102">
        <f t="shared" si="19"/>
        <v>172.34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1418</v>
      </c>
      <c r="E30" s="71" t="s">
        <v>90</v>
      </c>
      <c r="F30" s="72">
        <v>150.85</v>
      </c>
      <c r="G30" s="60"/>
      <c r="H30" s="187"/>
      <c r="I30" s="62">
        <f t="shared" si="10"/>
        <v>150.85</v>
      </c>
      <c r="J30" s="62"/>
      <c r="L30" s="63">
        <f t="shared" si="14"/>
        <v>150.85</v>
      </c>
      <c r="N30" s="167">
        <f t="shared" si="11"/>
        <v>21</v>
      </c>
      <c r="O30" s="94" t="s">
        <v>36</v>
      </c>
      <c r="P30" s="169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1418</v>
      </c>
      <c r="U30" s="99" t="str">
        <f t="shared" si="16"/>
        <v>10.08.2021</v>
      </c>
      <c r="V30" s="100">
        <f t="shared" si="17"/>
        <v>150.85</v>
      </c>
      <c r="W30" s="101">
        <f t="shared" si="18"/>
        <v>0</v>
      </c>
      <c r="X30" s="102">
        <f t="shared" si="19"/>
        <v>150.85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318</v>
      </c>
      <c r="E31" s="71" t="s">
        <v>90</v>
      </c>
      <c r="F31" s="65">
        <v>95.26</v>
      </c>
      <c r="G31" s="60"/>
      <c r="H31" s="187"/>
      <c r="I31" s="62">
        <f t="shared" si="10"/>
        <v>95.26</v>
      </c>
      <c r="J31" s="62"/>
      <c r="L31" s="63">
        <f t="shared" si="14"/>
        <v>95.26</v>
      </c>
      <c r="N31" s="167">
        <f t="shared" si="11"/>
        <v>22</v>
      </c>
      <c r="O31" s="94" t="s">
        <v>36</v>
      </c>
      <c r="P31" s="169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318</v>
      </c>
      <c r="U31" s="99" t="str">
        <f t="shared" si="16"/>
        <v>10.08.2021</v>
      </c>
      <c r="V31" s="100">
        <f t="shared" si="17"/>
        <v>95.26</v>
      </c>
      <c r="W31" s="101">
        <f t="shared" si="18"/>
        <v>0</v>
      </c>
      <c r="X31" s="102">
        <f t="shared" si="19"/>
        <v>95.26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43</v>
      </c>
      <c r="E32" s="71" t="s">
        <v>91</v>
      </c>
      <c r="F32" s="72">
        <v>102.57</v>
      </c>
      <c r="G32" s="60"/>
      <c r="H32" s="187"/>
      <c r="I32" s="62">
        <f t="shared" si="10"/>
        <v>102.57</v>
      </c>
      <c r="J32" s="62"/>
      <c r="L32" s="63">
        <f t="shared" si="14"/>
        <v>102.57</v>
      </c>
      <c r="N32" s="167">
        <f t="shared" si="11"/>
        <v>23</v>
      </c>
      <c r="O32" s="94" t="s">
        <v>36</v>
      </c>
      <c r="P32" s="169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43</v>
      </c>
      <c r="U32" s="99" t="str">
        <f t="shared" si="16"/>
        <v>11.08.2021</v>
      </c>
      <c r="V32" s="100">
        <f t="shared" si="17"/>
        <v>102.57</v>
      </c>
      <c r="W32" s="101">
        <f t="shared" si="18"/>
        <v>0</v>
      </c>
      <c r="X32" s="102">
        <f t="shared" si="19"/>
        <v>102.57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60</v>
      </c>
      <c r="E33" s="71" t="s">
        <v>91</v>
      </c>
      <c r="F33" s="72">
        <v>168.85</v>
      </c>
      <c r="G33" s="60"/>
      <c r="H33" s="187"/>
      <c r="I33" s="62">
        <f t="shared" si="10"/>
        <v>168.85</v>
      </c>
      <c r="J33" s="62"/>
      <c r="L33" s="63">
        <f t="shared" si="14"/>
        <v>168.85</v>
      </c>
      <c r="N33" s="167">
        <f t="shared" si="11"/>
        <v>24</v>
      </c>
      <c r="O33" s="94" t="s">
        <v>36</v>
      </c>
      <c r="P33" s="169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60</v>
      </c>
      <c r="U33" s="99" t="str">
        <f t="shared" si="16"/>
        <v>11.08.2021</v>
      </c>
      <c r="V33" s="100">
        <f t="shared" si="17"/>
        <v>168.85</v>
      </c>
      <c r="W33" s="101">
        <f t="shared" si="18"/>
        <v>0</v>
      </c>
      <c r="X33" s="102">
        <f t="shared" si="19"/>
        <v>168.85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72</v>
      </c>
      <c r="E34" s="71" t="s">
        <v>91</v>
      </c>
      <c r="F34" s="72">
        <v>84.22</v>
      </c>
      <c r="G34" s="60"/>
      <c r="H34" s="187"/>
      <c r="I34" s="62">
        <f t="shared" si="10"/>
        <v>84.22</v>
      </c>
      <c r="J34" s="62"/>
      <c r="L34" s="63">
        <f t="shared" si="14"/>
        <v>84.22</v>
      </c>
      <c r="N34" s="167">
        <f t="shared" si="11"/>
        <v>25</v>
      </c>
      <c r="O34" s="94" t="s">
        <v>36</v>
      </c>
      <c r="P34" s="169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72</v>
      </c>
      <c r="U34" s="99" t="str">
        <f t="shared" si="16"/>
        <v>11.08.2021</v>
      </c>
      <c r="V34" s="100">
        <f t="shared" si="17"/>
        <v>84.22</v>
      </c>
      <c r="W34" s="101">
        <f t="shared" si="18"/>
        <v>0</v>
      </c>
      <c r="X34" s="102">
        <f t="shared" si="19"/>
        <v>84.22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321</v>
      </c>
      <c r="E35" s="71" t="s">
        <v>75</v>
      </c>
      <c r="F35" s="65">
        <v>225.89</v>
      </c>
      <c r="G35" s="60"/>
      <c r="H35" s="187"/>
      <c r="I35" s="62">
        <f t="shared" si="10"/>
        <v>225.89</v>
      </c>
      <c r="J35" s="62"/>
      <c r="L35" s="63">
        <f t="shared" si="14"/>
        <v>225.89</v>
      </c>
      <c r="N35" s="167">
        <f t="shared" si="11"/>
        <v>26</v>
      </c>
      <c r="O35" s="94" t="s">
        <v>36</v>
      </c>
      <c r="P35" s="169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321</v>
      </c>
      <c r="U35" s="99" t="str">
        <f t="shared" si="16"/>
        <v>12.08.2021</v>
      </c>
      <c r="V35" s="100">
        <f t="shared" si="17"/>
        <v>225.89</v>
      </c>
      <c r="W35" s="101">
        <f t="shared" si="18"/>
        <v>0</v>
      </c>
      <c r="X35" s="102">
        <f t="shared" si="19"/>
        <v>225.89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342</v>
      </c>
      <c r="E36" s="71" t="s">
        <v>75</v>
      </c>
      <c r="F36" s="65">
        <v>142.67</v>
      </c>
      <c r="G36" s="60"/>
      <c r="H36" s="187"/>
      <c r="I36" s="62">
        <f t="shared" si="10"/>
        <v>142.67</v>
      </c>
      <c r="J36" s="62"/>
      <c r="L36" s="63">
        <f t="shared" si="14"/>
        <v>142.67</v>
      </c>
      <c r="N36" s="167">
        <f t="shared" si="11"/>
        <v>27</v>
      </c>
      <c r="O36" s="94" t="s">
        <v>36</v>
      </c>
      <c r="P36" s="169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342</v>
      </c>
      <c r="U36" s="99" t="str">
        <f t="shared" si="16"/>
        <v>12.08.2021</v>
      </c>
      <c r="V36" s="100">
        <f t="shared" si="17"/>
        <v>142.67</v>
      </c>
      <c r="W36" s="101">
        <f t="shared" si="18"/>
        <v>0</v>
      </c>
      <c r="X36" s="102">
        <f t="shared" si="19"/>
        <v>142.67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653</v>
      </c>
      <c r="E37" s="71" t="s">
        <v>79</v>
      </c>
      <c r="F37" s="65">
        <v>671.61</v>
      </c>
      <c r="G37" s="60"/>
      <c r="H37" s="187"/>
      <c r="I37" s="62">
        <f t="shared" si="10"/>
        <v>671.61</v>
      </c>
      <c r="J37" s="62"/>
      <c r="L37" s="63">
        <f t="shared" si="14"/>
        <v>671.61</v>
      </c>
      <c r="N37" s="167">
        <f t="shared" si="11"/>
        <v>28</v>
      </c>
      <c r="O37" s="94" t="s">
        <v>36</v>
      </c>
      <c r="P37" s="169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653</v>
      </c>
      <c r="U37" s="99" t="str">
        <f t="shared" si="16"/>
        <v>13.08.2021</v>
      </c>
      <c r="V37" s="100">
        <f t="shared" si="17"/>
        <v>671.61</v>
      </c>
      <c r="W37" s="101">
        <f t="shared" si="18"/>
        <v>0</v>
      </c>
      <c r="X37" s="102">
        <f t="shared" si="19"/>
        <v>671.61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1313</v>
      </c>
      <c r="E38" s="71" t="s">
        <v>92</v>
      </c>
      <c r="F38" s="65">
        <v>125.13</v>
      </c>
      <c r="G38" s="60"/>
      <c r="H38" s="187"/>
      <c r="I38" s="62">
        <f t="shared" si="10"/>
        <v>125.13</v>
      </c>
      <c r="J38" s="62"/>
      <c r="L38" s="63">
        <f t="shared" si="14"/>
        <v>125.13</v>
      </c>
      <c r="N38" s="167">
        <f t="shared" si="11"/>
        <v>29</v>
      </c>
      <c r="O38" s="94" t="s">
        <v>36</v>
      </c>
      <c r="P38" s="169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1313</v>
      </c>
      <c r="U38" s="99" t="str">
        <f t="shared" si="16"/>
        <v>14.08.2021</v>
      </c>
      <c r="V38" s="100">
        <f t="shared" si="17"/>
        <v>125.13</v>
      </c>
      <c r="W38" s="101">
        <f t="shared" si="18"/>
        <v>0</v>
      </c>
      <c r="X38" s="102">
        <f t="shared" si="19"/>
        <v>125.13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15</v>
      </c>
      <c r="E39" s="71" t="s">
        <v>92</v>
      </c>
      <c r="F39" s="65">
        <v>304.33</v>
      </c>
      <c r="G39" s="60"/>
      <c r="H39" s="187"/>
      <c r="I39" s="62">
        <f t="shared" si="10"/>
        <v>304.33</v>
      </c>
      <c r="J39" s="62"/>
      <c r="L39" s="63">
        <f t="shared" si="14"/>
        <v>304.33</v>
      </c>
      <c r="N39" s="167">
        <f t="shared" si="11"/>
        <v>30</v>
      </c>
      <c r="O39" s="94" t="s">
        <v>36</v>
      </c>
      <c r="P39" s="169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15</v>
      </c>
      <c r="U39" s="99" t="str">
        <f t="shared" si="16"/>
        <v>14.08.2021</v>
      </c>
      <c r="V39" s="100">
        <f t="shared" si="17"/>
        <v>304.33</v>
      </c>
      <c r="W39" s="101">
        <f t="shared" si="18"/>
        <v>0</v>
      </c>
      <c r="X39" s="102">
        <f t="shared" si="19"/>
        <v>304.33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348</v>
      </c>
      <c r="E40" s="71" t="s">
        <v>93</v>
      </c>
      <c r="F40" s="65">
        <v>166.56</v>
      </c>
      <c r="G40" s="60"/>
      <c r="H40" s="187"/>
      <c r="I40" s="62">
        <f t="shared" si="10"/>
        <v>166.56</v>
      </c>
      <c r="J40" s="62"/>
      <c r="L40" s="63">
        <f t="shared" si="14"/>
        <v>166.56</v>
      </c>
      <c r="N40" s="167">
        <f t="shared" si="11"/>
        <v>31</v>
      </c>
      <c r="O40" s="94" t="s">
        <v>36</v>
      </c>
      <c r="P40" s="169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348</v>
      </c>
      <c r="U40" s="99" t="str">
        <f t="shared" si="16"/>
        <v>16.08.2021</v>
      </c>
      <c r="V40" s="100">
        <f t="shared" si="17"/>
        <v>166.56</v>
      </c>
      <c r="W40" s="101">
        <f t="shared" si="18"/>
        <v>0</v>
      </c>
      <c r="X40" s="102">
        <f t="shared" si="19"/>
        <v>166.56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1226</v>
      </c>
      <c r="E41" s="71" t="s">
        <v>93</v>
      </c>
      <c r="F41" s="65">
        <v>272.47</v>
      </c>
      <c r="G41" s="60"/>
      <c r="H41" s="187"/>
      <c r="I41" s="62">
        <f t="shared" si="10"/>
        <v>272.47</v>
      </c>
      <c r="J41" s="62"/>
      <c r="L41" s="63">
        <f t="shared" si="14"/>
        <v>272.47</v>
      </c>
      <c r="N41" s="167">
        <f t="shared" si="11"/>
        <v>32</v>
      </c>
      <c r="O41" s="94" t="s">
        <v>36</v>
      </c>
      <c r="P41" s="169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1226</v>
      </c>
      <c r="U41" s="99" t="str">
        <f t="shared" si="16"/>
        <v>16.08.2021</v>
      </c>
      <c r="V41" s="100">
        <f t="shared" si="17"/>
        <v>272.47</v>
      </c>
      <c r="W41" s="101">
        <f t="shared" si="18"/>
        <v>0</v>
      </c>
      <c r="X41" s="102">
        <f t="shared" si="19"/>
        <v>272.47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323</v>
      </c>
      <c r="E42" s="71" t="s">
        <v>93</v>
      </c>
      <c r="F42" s="127">
        <v>324.79</v>
      </c>
      <c r="G42" s="60"/>
      <c r="H42" s="187"/>
      <c r="I42" s="62">
        <f t="shared" si="10"/>
        <v>324.79</v>
      </c>
      <c r="J42" s="62"/>
      <c r="L42" s="63">
        <f t="shared" si="14"/>
        <v>324.79</v>
      </c>
      <c r="N42" s="167">
        <f t="shared" si="11"/>
        <v>33</v>
      </c>
      <c r="O42" s="94" t="s">
        <v>36</v>
      </c>
      <c r="P42" s="169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323</v>
      </c>
      <c r="U42" s="99" t="str">
        <f t="shared" si="16"/>
        <v>16.08.2021</v>
      </c>
      <c r="V42" s="100">
        <f t="shared" si="17"/>
        <v>324.79</v>
      </c>
      <c r="W42" s="101">
        <f t="shared" si="18"/>
        <v>0</v>
      </c>
      <c r="X42" s="102">
        <f t="shared" si="19"/>
        <v>324.79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324</v>
      </c>
      <c r="E43" s="71" t="s">
        <v>93</v>
      </c>
      <c r="F43" s="65">
        <v>166.72</v>
      </c>
      <c r="G43" s="60"/>
      <c r="H43" s="187"/>
      <c r="I43" s="62">
        <f t="shared" si="10"/>
        <v>166.72</v>
      </c>
      <c r="J43" s="62"/>
      <c r="L43" s="63">
        <f t="shared" si="14"/>
        <v>166.72</v>
      </c>
      <c r="N43" s="167">
        <f t="shared" si="11"/>
        <v>34</v>
      </c>
      <c r="O43" s="94" t="s">
        <v>36</v>
      </c>
      <c r="P43" s="169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324</v>
      </c>
      <c r="U43" s="99" t="str">
        <f t="shared" si="16"/>
        <v>16.08.2021</v>
      </c>
      <c r="V43" s="100">
        <f t="shared" si="17"/>
        <v>166.72</v>
      </c>
      <c r="W43" s="101">
        <f t="shared" si="18"/>
        <v>0</v>
      </c>
      <c r="X43" s="102">
        <f t="shared" si="19"/>
        <v>166.72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102</v>
      </c>
      <c r="E44" s="71" t="s">
        <v>93</v>
      </c>
      <c r="F44" s="65">
        <v>262.92</v>
      </c>
      <c r="G44" s="60"/>
      <c r="H44" s="187"/>
      <c r="I44" s="62">
        <f t="shared" si="10"/>
        <v>262.92</v>
      </c>
      <c r="J44" s="62"/>
      <c r="L44" s="63">
        <f t="shared" si="14"/>
        <v>262.92</v>
      </c>
      <c r="N44" s="167">
        <f t="shared" si="11"/>
        <v>35</v>
      </c>
      <c r="O44" s="94" t="s">
        <v>36</v>
      </c>
      <c r="P44" s="169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102</v>
      </c>
      <c r="U44" s="99" t="str">
        <f aca="true" t="shared" si="23" ref="U44:U55">IF(E44=0,"0",E44)</f>
        <v>16.08.2021</v>
      </c>
      <c r="V44" s="100">
        <f aca="true" t="shared" si="24" ref="V44:V55">F44</f>
        <v>262.92</v>
      </c>
      <c r="W44" s="101">
        <f aca="true" t="shared" si="25" ref="W44:W55">V44-X44</f>
        <v>0</v>
      </c>
      <c r="X44" s="102">
        <f aca="true" t="shared" si="26" ref="X44:X55">I44</f>
        <v>262.92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119</v>
      </c>
      <c r="E45" s="71" t="s">
        <v>94</v>
      </c>
      <c r="F45" s="65">
        <v>156.38</v>
      </c>
      <c r="G45" s="60"/>
      <c r="H45" s="187"/>
      <c r="I45" s="62">
        <f t="shared" si="10"/>
        <v>156.38</v>
      </c>
      <c r="J45" s="62"/>
      <c r="L45" s="63">
        <f t="shared" si="14"/>
        <v>156.38</v>
      </c>
      <c r="N45" s="167">
        <f t="shared" si="11"/>
        <v>36</v>
      </c>
      <c r="O45" s="94" t="s">
        <v>36</v>
      </c>
      <c r="P45" s="169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119</v>
      </c>
      <c r="U45" s="99" t="str">
        <f t="shared" si="23"/>
        <v>17.08.2021</v>
      </c>
      <c r="V45" s="100">
        <f t="shared" si="24"/>
        <v>156.38</v>
      </c>
      <c r="W45" s="101">
        <f t="shared" si="25"/>
        <v>0</v>
      </c>
      <c r="X45" s="102">
        <f t="shared" si="26"/>
        <v>156.38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326</v>
      </c>
      <c r="E46" s="71" t="s">
        <v>94</v>
      </c>
      <c r="F46" s="72">
        <v>254.2</v>
      </c>
      <c r="G46" s="60"/>
      <c r="H46" s="187"/>
      <c r="I46" s="62">
        <f t="shared" si="10"/>
        <v>254.2</v>
      </c>
      <c r="J46" s="62"/>
      <c r="L46" s="63">
        <f>F46</f>
        <v>254.2</v>
      </c>
      <c r="N46" s="167">
        <f t="shared" si="11"/>
        <v>37</v>
      </c>
      <c r="O46" s="94" t="s">
        <v>36</v>
      </c>
      <c r="P46" s="169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326</v>
      </c>
      <c r="U46" s="99" t="str">
        <f t="shared" si="23"/>
        <v>17.08.2021</v>
      </c>
      <c r="V46" s="100">
        <f t="shared" si="24"/>
        <v>254.2</v>
      </c>
      <c r="W46" s="101">
        <f t="shared" si="25"/>
        <v>0</v>
      </c>
      <c r="X46" s="102">
        <f t="shared" si="26"/>
        <v>254.2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325</v>
      </c>
      <c r="E47" s="71" t="s">
        <v>94</v>
      </c>
      <c r="F47" s="72">
        <v>45.3</v>
      </c>
      <c r="G47" s="60"/>
      <c r="H47" s="187"/>
      <c r="I47" s="62">
        <f t="shared" si="10"/>
        <v>45.3</v>
      </c>
      <c r="J47" s="62"/>
      <c r="L47" s="63">
        <f t="shared" si="14"/>
        <v>45.3</v>
      </c>
      <c r="N47" s="167">
        <f t="shared" si="11"/>
        <v>38</v>
      </c>
      <c r="O47" s="94" t="s">
        <v>36</v>
      </c>
      <c r="P47" s="169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325</v>
      </c>
      <c r="U47" s="99" t="str">
        <f t="shared" si="23"/>
        <v>17.08.2021</v>
      </c>
      <c r="V47" s="100">
        <f t="shared" si="24"/>
        <v>45.3</v>
      </c>
      <c r="W47" s="101">
        <f t="shared" si="25"/>
        <v>0</v>
      </c>
      <c r="X47" s="102">
        <f t="shared" si="26"/>
        <v>45.3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327</v>
      </c>
      <c r="E48" s="71" t="s">
        <v>94</v>
      </c>
      <c r="F48" s="72">
        <v>196.16</v>
      </c>
      <c r="G48" s="60"/>
      <c r="H48" s="187"/>
      <c r="I48" s="62">
        <f t="shared" si="10"/>
        <v>196.16</v>
      </c>
      <c r="J48" s="62"/>
      <c r="L48" s="63">
        <f aca="true" t="shared" si="30" ref="L48:L55">F48</f>
        <v>196.16</v>
      </c>
      <c r="N48" s="167">
        <f t="shared" si="11"/>
        <v>39</v>
      </c>
      <c r="O48" s="94" t="s">
        <v>36</v>
      </c>
      <c r="P48" s="169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327</v>
      </c>
      <c r="U48" s="99" t="str">
        <f t="shared" si="23"/>
        <v>17.08.2021</v>
      </c>
      <c r="V48" s="100">
        <f t="shared" si="24"/>
        <v>196.16</v>
      </c>
      <c r="W48" s="101">
        <f t="shared" si="25"/>
        <v>0</v>
      </c>
      <c r="X48" s="102">
        <f t="shared" si="26"/>
        <v>196.16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349</v>
      </c>
      <c r="E49" s="71" t="s">
        <v>94</v>
      </c>
      <c r="F49" s="65">
        <v>58.1</v>
      </c>
      <c r="G49" s="60"/>
      <c r="H49" s="187"/>
      <c r="I49" s="62">
        <f t="shared" si="10"/>
        <v>58.1</v>
      </c>
      <c r="J49" s="62"/>
      <c r="L49" s="63">
        <f t="shared" si="30"/>
        <v>58.1</v>
      </c>
      <c r="N49" s="167">
        <f t="shared" si="11"/>
        <v>40</v>
      </c>
      <c r="O49" s="94" t="s">
        <v>36</v>
      </c>
      <c r="P49" s="169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349</v>
      </c>
      <c r="U49" s="99" t="str">
        <f t="shared" si="23"/>
        <v>17.08.2021</v>
      </c>
      <c r="V49" s="100">
        <f t="shared" si="24"/>
        <v>58.1</v>
      </c>
      <c r="W49" s="101">
        <f t="shared" si="25"/>
        <v>0</v>
      </c>
      <c r="X49" s="102">
        <f t="shared" si="26"/>
        <v>58.1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724</v>
      </c>
      <c r="E50" s="71" t="s">
        <v>94</v>
      </c>
      <c r="F50" s="65">
        <v>252.21</v>
      </c>
      <c r="G50" s="60"/>
      <c r="H50" s="187"/>
      <c r="I50" s="62">
        <f t="shared" si="10"/>
        <v>252.21</v>
      </c>
      <c r="J50" s="62"/>
      <c r="L50" s="63">
        <f t="shared" si="30"/>
        <v>252.21</v>
      </c>
      <c r="N50" s="167">
        <f t="shared" si="11"/>
        <v>41</v>
      </c>
      <c r="O50" s="94" t="s">
        <v>36</v>
      </c>
      <c r="P50" s="169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724</v>
      </c>
      <c r="U50" s="99" t="str">
        <f t="shared" si="23"/>
        <v>17.08.2021</v>
      </c>
      <c r="V50" s="100">
        <f t="shared" si="24"/>
        <v>252.21</v>
      </c>
      <c r="W50" s="101">
        <f t="shared" si="25"/>
        <v>0</v>
      </c>
      <c r="X50" s="102">
        <f t="shared" si="26"/>
        <v>252.21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117</v>
      </c>
      <c r="E51" s="71" t="s">
        <v>94</v>
      </c>
      <c r="F51" s="65">
        <v>184.76</v>
      </c>
      <c r="G51" s="60"/>
      <c r="H51" s="187"/>
      <c r="I51" s="62">
        <f t="shared" si="10"/>
        <v>184.76</v>
      </c>
      <c r="J51" s="62"/>
      <c r="L51" s="63">
        <f t="shared" si="30"/>
        <v>184.76</v>
      </c>
      <c r="N51" s="167">
        <f t="shared" si="11"/>
        <v>42</v>
      </c>
      <c r="O51" s="94" t="s">
        <v>36</v>
      </c>
      <c r="P51" s="169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117</v>
      </c>
      <c r="U51" s="99" t="str">
        <f t="shared" si="23"/>
        <v>17.08.2021</v>
      </c>
      <c r="V51" s="100">
        <f t="shared" si="24"/>
        <v>184.76</v>
      </c>
      <c r="W51" s="101">
        <f t="shared" si="25"/>
        <v>0</v>
      </c>
      <c r="X51" s="102">
        <f t="shared" si="26"/>
        <v>184.76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646</v>
      </c>
      <c r="E52" s="71" t="s">
        <v>95</v>
      </c>
      <c r="F52" s="65">
        <v>172.34</v>
      </c>
      <c r="G52" s="60"/>
      <c r="H52" s="187"/>
      <c r="I52" s="62">
        <f t="shared" si="10"/>
        <v>172.34</v>
      </c>
      <c r="J52" s="62"/>
      <c r="L52" s="63">
        <f t="shared" si="30"/>
        <v>172.34</v>
      </c>
      <c r="N52" s="167">
        <f t="shared" si="11"/>
        <v>43</v>
      </c>
      <c r="O52" s="94" t="s">
        <v>36</v>
      </c>
      <c r="P52" s="169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646</v>
      </c>
      <c r="U52" s="99" t="str">
        <f t="shared" si="23"/>
        <v>18.08.2021</v>
      </c>
      <c r="V52" s="100">
        <f t="shared" si="24"/>
        <v>172.34</v>
      </c>
      <c r="W52" s="101">
        <f t="shared" si="25"/>
        <v>0</v>
      </c>
      <c r="X52" s="102">
        <f t="shared" si="26"/>
        <v>172.34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205</v>
      </c>
      <c r="E53" s="71" t="s">
        <v>95</v>
      </c>
      <c r="F53" s="72">
        <v>304.36</v>
      </c>
      <c r="G53" s="60"/>
      <c r="H53" s="187"/>
      <c r="I53" s="62">
        <f t="shared" si="10"/>
        <v>304.36</v>
      </c>
      <c r="J53" s="62"/>
      <c r="L53" s="63">
        <f t="shared" si="30"/>
        <v>304.36</v>
      </c>
      <c r="N53" s="167">
        <f t="shared" si="11"/>
        <v>44</v>
      </c>
      <c r="O53" s="94" t="s">
        <v>36</v>
      </c>
      <c r="P53" s="169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205</v>
      </c>
      <c r="U53" s="99" t="str">
        <f t="shared" si="23"/>
        <v>18.08.2021</v>
      </c>
      <c r="V53" s="100">
        <f t="shared" si="24"/>
        <v>304.36</v>
      </c>
      <c r="W53" s="101">
        <f t="shared" si="25"/>
        <v>0</v>
      </c>
      <c r="X53" s="102">
        <f t="shared" si="26"/>
        <v>304.36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332</v>
      </c>
      <c r="E54" s="71" t="s">
        <v>95</v>
      </c>
      <c r="F54" s="72">
        <v>56.83</v>
      </c>
      <c r="G54" s="60"/>
      <c r="H54" s="187"/>
      <c r="I54" s="62">
        <f t="shared" si="10"/>
        <v>56.83</v>
      </c>
      <c r="J54" s="62"/>
      <c r="L54" s="63">
        <f t="shared" si="30"/>
        <v>56.83</v>
      </c>
      <c r="N54" s="167">
        <f t="shared" si="11"/>
        <v>45</v>
      </c>
      <c r="O54" s="94" t="s">
        <v>36</v>
      </c>
      <c r="P54" s="169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332</v>
      </c>
      <c r="U54" s="99" t="str">
        <f t="shared" si="23"/>
        <v>18.08.2021</v>
      </c>
      <c r="V54" s="100">
        <f t="shared" si="24"/>
        <v>56.83</v>
      </c>
      <c r="W54" s="101">
        <f t="shared" si="25"/>
        <v>0</v>
      </c>
      <c r="X54" s="102">
        <f t="shared" si="26"/>
        <v>56.83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335</v>
      </c>
      <c r="E55" s="71" t="s">
        <v>96</v>
      </c>
      <c r="F55" s="72">
        <v>212.42</v>
      </c>
      <c r="G55" s="60"/>
      <c r="H55" s="187"/>
      <c r="I55" s="62">
        <f t="shared" si="10"/>
        <v>212.42</v>
      </c>
      <c r="J55" s="62"/>
      <c r="L55" s="63">
        <f t="shared" si="30"/>
        <v>212.42</v>
      </c>
      <c r="N55" s="167">
        <f t="shared" si="11"/>
        <v>46</v>
      </c>
      <c r="O55" s="94" t="s">
        <v>36</v>
      </c>
      <c r="P55" s="169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335</v>
      </c>
      <c r="U55" s="99" t="str">
        <f t="shared" si="23"/>
        <v>19.08.2021</v>
      </c>
      <c r="V55" s="100">
        <f t="shared" si="24"/>
        <v>212.42</v>
      </c>
      <c r="W55" s="101">
        <f t="shared" si="25"/>
        <v>0</v>
      </c>
      <c r="X55" s="102">
        <f t="shared" si="26"/>
        <v>212.42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194</v>
      </c>
      <c r="E56" s="71" t="s">
        <v>96</v>
      </c>
      <c r="F56" s="65">
        <v>23.88</v>
      </c>
      <c r="G56" s="60"/>
      <c r="H56" s="187"/>
      <c r="I56" s="62">
        <f t="shared" si="10"/>
        <v>23.88</v>
      </c>
      <c r="J56" s="62"/>
      <c r="L56" s="63">
        <f>F56</f>
        <v>23.88</v>
      </c>
      <c r="N56" s="167">
        <f t="shared" si="11"/>
        <v>47</v>
      </c>
      <c r="O56" s="94" t="s">
        <v>36</v>
      </c>
      <c r="P56" s="169" t="s">
        <v>37</v>
      </c>
      <c r="Q56" s="95" t="s">
        <v>37</v>
      </c>
      <c r="R56" s="96" t="s">
        <v>48</v>
      </c>
      <c r="S56" s="97" t="s">
        <v>53</v>
      </c>
      <c r="T56" s="98">
        <f>D56</f>
        <v>194</v>
      </c>
      <c r="U56" s="99" t="str">
        <f>IF(E56=0,"0",E56)</f>
        <v>19.08.2021</v>
      </c>
      <c r="V56" s="100">
        <f>F56</f>
        <v>23.88</v>
      </c>
      <c r="W56" s="101">
        <f>V56-X56</f>
        <v>0</v>
      </c>
      <c r="X56" s="102">
        <f>I56</f>
        <v>23.88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334</v>
      </c>
      <c r="E57" s="71" t="s">
        <v>96</v>
      </c>
      <c r="F57" s="65">
        <v>156.43</v>
      </c>
      <c r="G57" s="60"/>
      <c r="H57" s="187"/>
      <c r="I57" s="62">
        <f t="shared" si="10"/>
        <v>156.43</v>
      </c>
      <c r="J57" s="62"/>
      <c r="L57" s="63">
        <f>F57</f>
        <v>156.43</v>
      </c>
      <c r="N57" s="167">
        <f t="shared" si="11"/>
        <v>48</v>
      </c>
      <c r="O57" s="94" t="s">
        <v>36</v>
      </c>
      <c r="P57" s="169" t="s">
        <v>37</v>
      </c>
      <c r="Q57" s="95" t="s">
        <v>37</v>
      </c>
      <c r="R57" s="96" t="s">
        <v>48</v>
      </c>
      <c r="S57" s="97" t="s">
        <v>53</v>
      </c>
      <c r="T57" s="98">
        <f>D57</f>
        <v>334</v>
      </c>
      <c r="U57" s="99" t="str">
        <f>IF(E57=0,"0",E57)</f>
        <v>19.08.2021</v>
      </c>
      <c r="V57" s="100">
        <f>F57</f>
        <v>156.43</v>
      </c>
      <c r="W57" s="101">
        <f>V57-X57</f>
        <v>0</v>
      </c>
      <c r="X57" s="102">
        <f>I57</f>
        <v>156.43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333</v>
      </c>
      <c r="E58" s="71" t="s">
        <v>96</v>
      </c>
      <c r="F58" s="65">
        <v>154.32</v>
      </c>
      <c r="G58" s="60"/>
      <c r="H58" s="187"/>
      <c r="I58" s="62">
        <f t="shared" si="10"/>
        <v>154.32</v>
      </c>
      <c r="J58" s="62"/>
      <c r="L58" s="63">
        <f>F58</f>
        <v>154.32</v>
      </c>
      <c r="N58" s="167">
        <f t="shared" si="11"/>
        <v>49</v>
      </c>
      <c r="O58" s="94" t="s">
        <v>36</v>
      </c>
      <c r="P58" s="169" t="s">
        <v>37</v>
      </c>
      <c r="Q58" s="95" t="s">
        <v>37</v>
      </c>
      <c r="R58" s="96" t="s">
        <v>48</v>
      </c>
      <c r="S58" s="97" t="s">
        <v>53</v>
      </c>
      <c r="T58" s="98">
        <f>D58</f>
        <v>333</v>
      </c>
      <c r="U58" s="99" t="str">
        <f>IF(E58=0,"0",E58)</f>
        <v>19.08.2021</v>
      </c>
      <c r="V58" s="100">
        <f>F58</f>
        <v>154.32</v>
      </c>
      <c r="W58" s="101">
        <f>V58-X58</f>
        <v>0</v>
      </c>
      <c r="X58" s="102">
        <f>I58</f>
        <v>154.32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299</v>
      </c>
      <c r="E59" s="71" t="s">
        <v>96</v>
      </c>
      <c r="F59" s="65">
        <v>44.49</v>
      </c>
      <c r="G59" s="60"/>
      <c r="H59" s="187"/>
      <c r="I59" s="62">
        <f t="shared" si="10"/>
        <v>44.49</v>
      </c>
      <c r="J59" s="62"/>
      <c r="L59" s="63">
        <f>F59</f>
        <v>44.49</v>
      </c>
      <c r="N59" s="167">
        <f t="shared" si="11"/>
        <v>50</v>
      </c>
      <c r="O59" s="94" t="s">
        <v>36</v>
      </c>
      <c r="P59" s="169" t="s">
        <v>37</v>
      </c>
      <c r="Q59" s="95" t="s">
        <v>37</v>
      </c>
      <c r="R59" s="96" t="s">
        <v>48</v>
      </c>
      <c r="S59" s="97" t="s">
        <v>53</v>
      </c>
      <c r="T59" s="98">
        <f>D59</f>
        <v>299</v>
      </c>
      <c r="U59" s="99" t="str">
        <f>IF(E59=0,"0",E59)</f>
        <v>19.08.2021</v>
      </c>
      <c r="V59" s="100">
        <f>F59</f>
        <v>44.49</v>
      </c>
      <c r="W59" s="101">
        <f>V59-X59</f>
        <v>0</v>
      </c>
      <c r="X59" s="102">
        <f>I59</f>
        <v>44.49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300</v>
      </c>
      <c r="E60" s="71" t="s">
        <v>96</v>
      </c>
      <c r="F60" s="65">
        <v>164.29</v>
      </c>
      <c r="G60" s="60"/>
      <c r="H60" s="187"/>
      <c r="I60" s="62">
        <f t="shared" si="10"/>
        <v>164.29</v>
      </c>
      <c r="J60" s="62"/>
      <c r="L60" s="63">
        <f aca="true" t="shared" si="33" ref="L60:L67">F60</f>
        <v>164.29</v>
      </c>
      <c r="N60" s="167">
        <f t="shared" si="11"/>
        <v>51</v>
      </c>
      <c r="O60" s="94" t="s">
        <v>36</v>
      </c>
      <c r="P60" s="169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67">D60</f>
        <v>300</v>
      </c>
      <c r="U60" s="99" t="str">
        <f aca="true" t="shared" si="35" ref="U60:U67">IF(E60=0,"0",E60)</f>
        <v>19.08.2021</v>
      </c>
      <c r="V60" s="100">
        <f aca="true" t="shared" si="36" ref="V60:V67">F60</f>
        <v>164.29</v>
      </c>
      <c r="W60" s="101">
        <f aca="true" t="shared" si="37" ref="W60:W67">V60-X60</f>
        <v>0</v>
      </c>
      <c r="X60" s="102">
        <f aca="true" t="shared" si="38" ref="X60:X67">I60</f>
        <v>164.29</v>
      </c>
      <c r="Y60" s="101">
        <f aca="true" t="shared" si="39" ref="Y60:Y67">G60+H60</f>
        <v>0</v>
      </c>
      <c r="Z60" s="103">
        <f aca="true" t="shared" si="40" ref="Z60:Z67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1317</v>
      </c>
      <c r="E61" s="71" t="s">
        <v>96</v>
      </c>
      <c r="F61" s="65">
        <v>161.42</v>
      </c>
      <c r="G61" s="60"/>
      <c r="H61" s="187"/>
      <c r="I61" s="62">
        <f t="shared" si="10"/>
        <v>161.42</v>
      </c>
      <c r="J61" s="62"/>
      <c r="L61" s="63">
        <f t="shared" si="33"/>
        <v>161.42</v>
      </c>
      <c r="N61" s="167">
        <f t="shared" si="11"/>
        <v>52</v>
      </c>
      <c r="O61" s="94" t="s">
        <v>36</v>
      </c>
      <c r="P61" s="169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1317</v>
      </c>
      <c r="U61" s="99" t="str">
        <f t="shared" si="35"/>
        <v>19.08.2021</v>
      </c>
      <c r="V61" s="100">
        <f t="shared" si="36"/>
        <v>161.42</v>
      </c>
      <c r="W61" s="101">
        <f t="shared" si="37"/>
        <v>0</v>
      </c>
      <c r="X61" s="102">
        <f t="shared" si="38"/>
        <v>161.42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1316</v>
      </c>
      <c r="E62" s="71" t="s">
        <v>96</v>
      </c>
      <c r="F62" s="65">
        <v>33.9</v>
      </c>
      <c r="G62" s="60"/>
      <c r="H62" s="187"/>
      <c r="I62" s="62">
        <f t="shared" si="10"/>
        <v>33.9</v>
      </c>
      <c r="J62" s="62"/>
      <c r="L62" s="63">
        <f t="shared" si="33"/>
        <v>33.9</v>
      </c>
      <c r="N62" s="167">
        <f t="shared" si="11"/>
        <v>53</v>
      </c>
      <c r="O62" s="94" t="s">
        <v>36</v>
      </c>
      <c r="P62" s="169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1316</v>
      </c>
      <c r="U62" s="99" t="str">
        <f t="shared" si="35"/>
        <v>19.08.2021</v>
      </c>
      <c r="V62" s="100">
        <f t="shared" si="36"/>
        <v>33.9</v>
      </c>
      <c r="W62" s="101">
        <f t="shared" si="37"/>
        <v>0</v>
      </c>
      <c r="X62" s="102">
        <f t="shared" si="38"/>
        <v>33.9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1319</v>
      </c>
      <c r="E63" s="71" t="s">
        <v>97</v>
      </c>
      <c r="F63" s="65">
        <v>38.45</v>
      </c>
      <c r="G63" s="60"/>
      <c r="H63" s="187"/>
      <c r="I63" s="62">
        <f t="shared" si="10"/>
        <v>38.45</v>
      </c>
      <c r="J63" s="62"/>
      <c r="L63" s="63">
        <f t="shared" si="33"/>
        <v>38.45</v>
      </c>
      <c r="N63" s="167">
        <f t="shared" si="11"/>
        <v>54</v>
      </c>
      <c r="O63" s="94" t="s">
        <v>36</v>
      </c>
      <c r="P63" s="169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1319</v>
      </c>
      <c r="U63" s="99" t="str">
        <f t="shared" si="35"/>
        <v>20.08.2021</v>
      </c>
      <c r="V63" s="100">
        <f t="shared" si="36"/>
        <v>38.45</v>
      </c>
      <c r="W63" s="101">
        <f t="shared" si="37"/>
        <v>0</v>
      </c>
      <c r="X63" s="102">
        <f t="shared" si="38"/>
        <v>38.45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337</v>
      </c>
      <c r="E64" s="71" t="s">
        <v>97</v>
      </c>
      <c r="F64" s="65">
        <v>234.8</v>
      </c>
      <c r="G64" s="60"/>
      <c r="H64" s="187"/>
      <c r="I64" s="62">
        <f t="shared" si="10"/>
        <v>234.8</v>
      </c>
      <c r="J64" s="62"/>
      <c r="L64" s="63">
        <f t="shared" si="33"/>
        <v>234.8</v>
      </c>
      <c r="N64" s="167">
        <f t="shared" si="11"/>
        <v>55</v>
      </c>
      <c r="O64" s="94" t="s">
        <v>36</v>
      </c>
      <c r="P64" s="169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337</v>
      </c>
      <c r="U64" s="99" t="str">
        <f t="shared" si="35"/>
        <v>20.08.2021</v>
      </c>
      <c r="V64" s="100">
        <f t="shared" si="36"/>
        <v>234.8</v>
      </c>
      <c r="W64" s="101">
        <f t="shared" si="37"/>
        <v>0</v>
      </c>
      <c r="X64" s="102">
        <f t="shared" si="38"/>
        <v>234.8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>N65</f>
        <v>56</v>
      </c>
      <c r="B65" s="61" t="str">
        <f>O65</f>
        <v>SPITAL JUDETEAN BAIA MARE</v>
      </c>
      <c r="C65" s="70"/>
      <c r="D65" s="70">
        <v>1318</v>
      </c>
      <c r="E65" s="71" t="s">
        <v>97</v>
      </c>
      <c r="F65" s="65">
        <v>314.76</v>
      </c>
      <c r="G65" s="60"/>
      <c r="H65" s="187"/>
      <c r="I65" s="62">
        <f t="shared" si="10"/>
        <v>314.76</v>
      </c>
      <c r="J65" s="62"/>
      <c r="L65" s="63">
        <f t="shared" si="33"/>
        <v>314.76</v>
      </c>
      <c r="N65" s="167">
        <f t="shared" si="11"/>
        <v>56</v>
      </c>
      <c r="O65" s="94" t="s">
        <v>36</v>
      </c>
      <c r="P65" s="169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1318</v>
      </c>
      <c r="U65" s="99" t="str">
        <f t="shared" si="35"/>
        <v>20.08.2021</v>
      </c>
      <c r="V65" s="100">
        <f t="shared" si="36"/>
        <v>314.76</v>
      </c>
      <c r="W65" s="101">
        <f t="shared" si="37"/>
        <v>0</v>
      </c>
      <c r="X65" s="102">
        <f t="shared" si="38"/>
        <v>314.76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>N66</f>
        <v>57</v>
      </c>
      <c r="B66" s="61" t="str">
        <f>O66</f>
        <v>SPITAL JUDETEAN BAIA MARE</v>
      </c>
      <c r="C66" s="70"/>
      <c r="D66" s="70">
        <v>353</v>
      </c>
      <c r="E66" s="71" t="s">
        <v>97</v>
      </c>
      <c r="F66" s="65">
        <v>142.32</v>
      </c>
      <c r="G66" s="60"/>
      <c r="H66" s="187"/>
      <c r="I66" s="62">
        <f t="shared" si="10"/>
        <v>142.32</v>
      </c>
      <c r="J66" s="62"/>
      <c r="L66" s="63">
        <f t="shared" si="33"/>
        <v>142.32</v>
      </c>
      <c r="N66" s="167">
        <f t="shared" si="11"/>
        <v>57</v>
      </c>
      <c r="O66" s="94" t="s">
        <v>36</v>
      </c>
      <c r="P66" s="169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353</v>
      </c>
      <c r="U66" s="99" t="str">
        <f t="shared" si="35"/>
        <v>20.08.2021</v>
      </c>
      <c r="V66" s="100">
        <f t="shared" si="36"/>
        <v>142.32</v>
      </c>
      <c r="W66" s="101">
        <f t="shared" si="37"/>
        <v>0</v>
      </c>
      <c r="X66" s="102">
        <f t="shared" si="38"/>
        <v>142.32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>N67</f>
        <v>58</v>
      </c>
      <c r="B67" s="61" t="str">
        <f>O67</f>
        <v>SPITAL JUDETEAN BAIA MARE</v>
      </c>
      <c r="C67" s="70"/>
      <c r="D67" s="70">
        <v>122</v>
      </c>
      <c r="E67" s="71" t="s">
        <v>97</v>
      </c>
      <c r="F67" s="65">
        <v>48.4</v>
      </c>
      <c r="G67" s="60"/>
      <c r="H67" s="187"/>
      <c r="I67" s="62">
        <f t="shared" si="10"/>
        <v>19.759999999999998</v>
      </c>
      <c r="J67" s="62">
        <v>28.64</v>
      </c>
      <c r="L67" s="63">
        <f t="shared" si="33"/>
        <v>48.4</v>
      </c>
      <c r="N67" s="167">
        <f t="shared" si="11"/>
        <v>58</v>
      </c>
      <c r="O67" s="94" t="s">
        <v>36</v>
      </c>
      <c r="P67" s="169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122</v>
      </c>
      <c r="U67" s="99" t="str">
        <f t="shared" si="35"/>
        <v>20.08.2021</v>
      </c>
      <c r="V67" s="100">
        <f t="shared" si="36"/>
        <v>48.4</v>
      </c>
      <c r="W67" s="101">
        <f t="shared" si="37"/>
        <v>28.64</v>
      </c>
      <c r="X67" s="102">
        <f t="shared" si="38"/>
        <v>19.759999999999998</v>
      </c>
      <c r="Y67" s="101">
        <f t="shared" si="39"/>
        <v>0</v>
      </c>
      <c r="Z67" s="103">
        <f t="shared" si="40"/>
        <v>28.64</v>
      </c>
    </row>
    <row r="68" spans="1:26" s="36" customFormat="1" ht="13.5" thickBot="1">
      <c r="A68" s="145">
        <f aca="true" t="shared" si="41" ref="A68:A77">N68</f>
        <v>59</v>
      </c>
      <c r="B68" s="221" t="str">
        <f aca="true" t="shared" si="42" ref="B68:B77">O68</f>
        <v>TOTAL SPITAL JUDETEAN BAIA MARE</v>
      </c>
      <c r="C68" s="214"/>
      <c r="D68" s="214"/>
      <c r="E68" s="215"/>
      <c r="F68" s="216">
        <f>SUM(F10:F67)</f>
        <v>9097.13</v>
      </c>
      <c r="G68" s="216">
        <f>SUM(G10:G67)</f>
        <v>0</v>
      </c>
      <c r="H68" s="216">
        <f>SUM(H10:H67)</f>
        <v>0</v>
      </c>
      <c r="I68" s="218">
        <f aca="true" t="shared" si="43" ref="I68:I76">F68-G68-H68-J68</f>
        <v>9068.49</v>
      </c>
      <c r="J68" s="217">
        <f>SUM(J10:J67)</f>
        <v>28.64</v>
      </c>
      <c r="L68" s="63">
        <f aca="true" t="shared" si="44" ref="L68:L77">F68</f>
        <v>9097.13</v>
      </c>
      <c r="N68" s="167">
        <f t="shared" si="11"/>
        <v>59</v>
      </c>
      <c r="O68" s="222" t="s">
        <v>72</v>
      </c>
      <c r="P68" s="169" t="s">
        <v>37</v>
      </c>
      <c r="Q68" s="95" t="s">
        <v>37</v>
      </c>
      <c r="R68" s="96" t="s">
        <v>48</v>
      </c>
      <c r="S68" s="97" t="s">
        <v>71</v>
      </c>
      <c r="T68" s="104"/>
      <c r="U68" s="105"/>
      <c r="V68" s="106">
        <f>SUM(V10:V67)</f>
        <v>9097.13</v>
      </c>
      <c r="W68" s="106">
        <f>SUM(W10:W67)</f>
        <v>28.64</v>
      </c>
      <c r="X68" s="106">
        <f>SUM(X10:X67)</f>
        <v>9068.49</v>
      </c>
      <c r="Y68" s="106">
        <f>SUM(Y10:Y67)</f>
        <v>0</v>
      </c>
      <c r="Z68" s="107">
        <f>SUM(Z10:Z67)</f>
        <v>28.64</v>
      </c>
    </row>
    <row r="69" spans="1:26" s="35" customFormat="1" ht="14.25" customHeight="1">
      <c r="A69" s="145">
        <f t="shared" si="41"/>
        <v>60</v>
      </c>
      <c r="B69" s="182" t="str">
        <f t="shared" si="42"/>
        <v>SPITAL MUNICIPAL SIGHET</v>
      </c>
      <c r="C69" s="183" t="s">
        <v>74</v>
      </c>
      <c r="D69" s="183">
        <v>701501074</v>
      </c>
      <c r="E69" s="184" t="s">
        <v>75</v>
      </c>
      <c r="F69" s="185">
        <v>104.55</v>
      </c>
      <c r="G69" s="186"/>
      <c r="H69" s="187"/>
      <c r="I69" s="188">
        <f t="shared" si="43"/>
        <v>104.55</v>
      </c>
      <c r="J69" s="62"/>
      <c r="L69" s="63">
        <f t="shared" si="44"/>
        <v>104.55</v>
      </c>
      <c r="N69" s="167">
        <f t="shared" si="11"/>
        <v>60</v>
      </c>
      <c r="O69" s="84" t="s">
        <v>62</v>
      </c>
      <c r="P69" s="85" t="s">
        <v>63</v>
      </c>
      <c r="Q69" s="85" t="s">
        <v>63</v>
      </c>
      <c r="R69" s="86" t="s">
        <v>59</v>
      </c>
      <c r="S69" s="87" t="s">
        <v>60</v>
      </c>
      <c r="T69" s="88">
        <f>D69</f>
        <v>701501074</v>
      </c>
      <c r="U69" s="89" t="str">
        <f>IF(E69=0,"0",E69)</f>
        <v>12.08.2021</v>
      </c>
      <c r="V69" s="90">
        <f>F69</f>
        <v>104.55</v>
      </c>
      <c r="W69" s="91">
        <f>V69-X69</f>
        <v>0</v>
      </c>
      <c r="X69" s="92">
        <f>I69</f>
        <v>104.55</v>
      </c>
      <c r="Y69" s="179">
        <f>G69+H69</f>
        <v>0</v>
      </c>
      <c r="Z69" s="93">
        <f>W69-Y69</f>
        <v>0</v>
      </c>
    </row>
    <row r="70" spans="1:26" s="35" customFormat="1" ht="14.25" customHeight="1">
      <c r="A70" s="145">
        <f t="shared" si="41"/>
        <v>61</v>
      </c>
      <c r="B70" s="61" t="str">
        <f t="shared" si="42"/>
        <v>SPITAL MUNICIPAL SIGHET</v>
      </c>
      <c r="C70" s="70"/>
      <c r="D70" s="70"/>
      <c r="E70" s="71"/>
      <c r="F70" s="72"/>
      <c r="G70" s="60"/>
      <c r="H70" s="10"/>
      <c r="I70" s="62">
        <f t="shared" si="43"/>
        <v>0</v>
      </c>
      <c r="J70" s="62"/>
      <c r="L70" s="63">
        <f t="shared" si="44"/>
        <v>0</v>
      </c>
      <c r="N70" s="167">
        <f t="shared" si="11"/>
        <v>61</v>
      </c>
      <c r="O70" s="176" t="s">
        <v>62</v>
      </c>
      <c r="P70" s="95" t="s">
        <v>63</v>
      </c>
      <c r="Q70" s="95" t="s">
        <v>63</v>
      </c>
      <c r="R70" s="96" t="s">
        <v>59</v>
      </c>
      <c r="S70" s="97" t="s">
        <v>67</v>
      </c>
      <c r="T70" s="98">
        <f>D70</f>
        <v>0</v>
      </c>
      <c r="U70" s="99" t="str">
        <f>IF(E70=0,"0",E70)</f>
        <v>0</v>
      </c>
      <c r="V70" s="100">
        <f>F70</f>
        <v>0</v>
      </c>
      <c r="W70" s="101">
        <f>V70-X70</f>
        <v>0</v>
      </c>
      <c r="X70" s="102">
        <f>I70</f>
        <v>0</v>
      </c>
      <c r="Y70" s="146">
        <f>G70+H70</f>
        <v>0</v>
      </c>
      <c r="Z70" s="103">
        <f>W70-Y70</f>
        <v>0</v>
      </c>
    </row>
    <row r="71" spans="1:26" s="35" customFormat="1" ht="14.25" customHeight="1">
      <c r="A71" s="145">
        <f t="shared" si="41"/>
        <v>62</v>
      </c>
      <c r="B71" s="61" t="str">
        <f t="shared" si="42"/>
        <v>SPITAL MUNICIPAL SIGHET</v>
      </c>
      <c r="C71" s="70"/>
      <c r="D71" s="70"/>
      <c r="E71" s="71"/>
      <c r="F71" s="72"/>
      <c r="G71" s="60"/>
      <c r="H71" s="10"/>
      <c r="I71" s="62">
        <f t="shared" si="43"/>
        <v>0</v>
      </c>
      <c r="J71" s="62"/>
      <c r="L71" s="63">
        <f t="shared" si="44"/>
        <v>0</v>
      </c>
      <c r="N71" s="167">
        <f t="shared" si="11"/>
        <v>62</v>
      </c>
      <c r="O71" s="94" t="s">
        <v>62</v>
      </c>
      <c r="P71" s="95" t="s">
        <v>63</v>
      </c>
      <c r="Q71" s="95" t="s">
        <v>63</v>
      </c>
      <c r="R71" s="96" t="s">
        <v>59</v>
      </c>
      <c r="S71" s="97" t="s">
        <v>60</v>
      </c>
      <c r="T71" s="98">
        <f>D71</f>
        <v>0</v>
      </c>
      <c r="U71" s="99" t="str">
        <f>IF(E71=0,"0",E71)</f>
        <v>0</v>
      </c>
      <c r="V71" s="100">
        <f>F71</f>
        <v>0</v>
      </c>
      <c r="W71" s="101">
        <f>V71-X71</f>
        <v>0</v>
      </c>
      <c r="X71" s="102">
        <f>I71</f>
        <v>0</v>
      </c>
      <c r="Y71" s="146">
        <f>G71+H71</f>
        <v>0</v>
      </c>
      <c r="Z71" s="103">
        <f>W71-Y71</f>
        <v>0</v>
      </c>
    </row>
    <row r="72" spans="1:26" s="36" customFormat="1" ht="13.5" thickBot="1">
      <c r="A72" s="145">
        <f t="shared" si="41"/>
        <v>63</v>
      </c>
      <c r="B72" s="202" t="str">
        <f t="shared" si="42"/>
        <v>TOTAL SPITAL SIGHET</v>
      </c>
      <c r="C72" s="203"/>
      <c r="D72" s="203"/>
      <c r="E72" s="204"/>
      <c r="F72" s="205">
        <f>SUM(F69:F71)</f>
        <v>104.55</v>
      </c>
      <c r="G72" s="205">
        <f>SUM(G69:G71)</f>
        <v>0</v>
      </c>
      <c r="H72" s="205">
        <f>SUM(H69:H71)</f>
        <v>0</v>
      </c>
      <c r="I72" s="219">
        <f t="shared" si="43"/>
        <v>104.55</v>
      </c>
      <c r="J72" s="206">
        <f>SUM(J69:J71)</f>
        <v>0</v>
      </c>
      <c r="L72" s="63">
        <f t="shared" si="44"/>
        <v>104.55</v>
      </c>
      <c r="N72" s="167">
        <f t="shared" si="11"/>
        <v>63</v>
      </c>
      <c r="O72" s="180" t="s">
        <v>61</v>
      </c>
      <c r="P72" s="149"/>
      <c r="Q72" s="149"/>
      <c r="R72" s="161"/>
      <c r="S72" s="150"/>
      <c r="T72" s="151"/>
      <c r="U72" s="152"/>
      <c r="V72" s="153">
        <f>SUM(V69:V71)</f>
        <v>104.55</v>
      </c>
      <c r="W72" s="153">
        <f>SUM(W69:W71)</f>
        <v>0</v>
      </c>
      <c r="X72" s="153">
        <f>SUM(X69:X71)</f>
        <v>104.55</v>
      </c>
      <c r="Y72" s="154">
        <f>SUM(Y69:Y71)</f>
        <v>0</v>
      </c>
      <c r="Z72" s="155">
        <f>SUM(Z69:Z71)</f>
        <v>0</v>
      </c>
    </row>
    <row r="73" spans="1:26" s="35" customFormat="1" ht="14.25" customHeight="1">
      <c r="A73" s="145">
        <f t="shared" si="41"/>
        <v>64</v>
      </c>
      <c r="B73" s="207" t="str">
        <f t="shared" si="42"/>
        <v>SPITAL PNEUMOFTIZIOLOGIE BAIA MARE</v>
      </c>
      <c r="C73" s="208" t="s">
        <v>76</v>
      </c>
      <c r="D73" s="208">
        <v>283</v>
      </c>
      <c r="E73" s="209" t="s">
        <v>77</v>
      </c>
      <c r="F73" s="210">
        <v>130.14</v>
      </c>
      <c r="G73" s="211"/>
      <c r="H73" s="212"/>
      <c r="I73" s="213">
        <f t="shared" si="43"/>
        <v>130.14</v>
      </c>
      <c r="J73" s="213"/>
      <c r="L73" s="63">
        <f t="shared" si="44"/>
        <v>130.14</v>
      </c>
      <c r="N73" s="167">
        <f t="shared" si="11"/>
        <v>64</v>
      </c>
      <c r="O73" s="84" t="s">
        <v>54</v>
      </c>
      <c r="P73" s="85" t="s">
        <v>37</v>
      </c>
      <c r="Q73" s="177" t="s">
        <v>37</v>
      </c>
      <c r="R73" s="86" t="s">
        <v>55</v>
      </c>
      <c r="S73" s="178" t="s">
        <v>57</v>
      </c>
      <c r="T73" s="88">
        <f>D73</f>
        <v>283</v>
      </c>
      <c r="U73" s="89" t="str">
        <f>IF(E73=0,"0",E73)</f>
        <v>26.08.2021</v>
      </c>
      <c r="V73" s="90">
        <f>F73</f>
        <v>130.14</v>
      </c>
      <c r="W73" s="91">
        <f>V73-X73</f>
        <v>0</v>
      </c>
      <c r="X73" s="92">
        <f>I73</f>
        <v>130.14</v>
      </c>
      <c r="Y73" s="179">
        <f>G73+H73</f>
        <v>0</v>
      </c>
      <c r="Z73" s="93">
        <f>W73-Y73</f>
        <v>0</v>
      </c>
    </row>
    <row r="74" spans="1:26" s="35" customFormat="1" ht="14.25" customHeight="1">
      <c r="A74" s="145">
        <f t="shared" si="41"/>
        <v>65</v>
      </c>
      <c r="B74" s="61" t="str">
        <f t="shared" si="42"/>
        <v>SPITAL PNEUMOFTIZIOLOGIE BAIA MARE</v>
      </c>
      <c r="C74" s="70"/>
      <c r="D74" s="70">
        <v>8093</v>
      </c>
      <c r="E74" s="71" t="s">
        <v>78</v>
      </c>
      <c r="F74" s="72">
        <v>100.7</v>
      </c>
      <c r="G74" s="60"/>
      <c r="H74" s="10"/>
      <c r="I74" s="62">
        <f t="shared" si="43"/>
        <v>100.7</v>
      </c>
      <c r="J74" s="62"/>
      <c r="L74" s="63">
        <f t="shared" si="44"/>
        <v>100.7</v>
      </c>
      <c r="N74" s="167">
        <f t="shared" si="11"/>
        <v>65</v>
      </c>
      <c r="O74" s="94" t="s">
        <v>54</v>
      </c>
      <c r="P74" s="95" t="s">
        <v>37</v>
      </c>
      <c r="Q74" s="147" t="s">
        <v>37</v>
      </c>
      <c r="R74" s="96" t="s">
        <v>55</v>
      </c>
      <c r="S74" s="148" t="s">
        <v>57</v>
      </c>
      <c r="T74" s="98">
        <f>D74</f>
        <v>8093</v>
      </c>
      <c r="U74" s="99" t="str">
        <f>IF(E74=0,"0",E74)</f>
        <v>24.08.2021</v>
      </c>
      <c r="V74" s="100">
        <f>F74</f>
        <v>100.7</v>
      </c>
      <c r="W74" s="101">
        <f>V74-X74</f>
        <v>0</v>
      </c>
      <c r="X74" s="102">
        <f>I74</f>
        <v>100.7</v>
      </c>
      <c r="Y74" s="146">
        <f>G74+H74</f>
        <v>0</v>
      </c>
      <c r="Z74" s="103">
        <f>W74-Y74</f>
        <v>0</v>
      </c>
    </row>
    <row r="75" spans="1:26" s="35" customFormat="1" ht="14.25" customHeight="1" thickBot="1">
      <c r="A75" s="145">
        <f t="shared" si="41"/>
        <v>66</v>
      </c>
      <c r="B75" s="229" t="str">
        <f t="shared" si="42"/>
        <v>SPITAL PNEUMOFTIZIOLOGIE BAIA MARE</v>
      </c>
      <c r="C75" s="230"/>
      <c r="D75" s="230"/>
      <c r="E75" s="231"/>
      <c r="F75" s="232"/>
      <c r="G75" s="233"/>
      <c r="H75" s="234"/>
      <c r="I75" s="235">
        <f t="shared" si="43"/>
        <v>0</v>
      </c>
      <c r="J75" s="235"/>
      <c r="L75" s="63">
        <f t="shared" si="44"/>
        <v>0</v>
      </c>
      <c r="N75" s="167">
        <f t="shared" si="11"/>
        <v>66</v>
      </c>
      <c r="O75" s="94" t="s">
        <v>54</v>
      </c>
      <c r="P75" s="95" t="s">
        <v>37</v>
      </c>
      <c r="Q75" s="147" t="s">
        <v>37</v>
      </c>
      <c r="R75" s="96" t="s">
        <v>55</v>
      </c>
      <c r="S75" s="148" t="s">
        <v>57</v>
      </c>
      <c r="T75" s="98">
        <f>D75</f>
        <v>0</v>
      </c>
      <c r="U75" s="99" t="str">
        <f>IF(E75=0,"0",E75)</f>
        <v>0</v>
      </c>
      <c r="V75" s="100">
        <f>F75</f>
        <v>0</v>
      </c>
      <c r="W75" s="101">
        <f>V75-X75</f>
        <v>0</v>
      </c>
      <c r="X75" s="102">
        <f>I75</f>
        <v>0</v>
      </c>
      <c r="Y75" s="146">
        <f>G75+H75</f>
        <v>0</v>
      </c>
      <c r="Z75" s="103">
        <f>W75-Y75</f>
        <v>0</v>
      </c>
    </row>
    <row r="76" spans="1:26" s="36" customFormat="1" ht="13.5" thickBot="1">
      <c r="A76" s="145">
        <f t="shared" si="41"/>
        <v>67</v>
      </c>
      <c r="B76" s="223" t="str">
        <f t="shared" si="42"/>
        <v>TOTAL SPITAL PNEUMOFTIZIOLOGIE</v>
      </c>
      <c r="C76" s="224"/>
      <c r="D76" s="224"/>
      <c r="E76" s="225"/>
      <c r="F76" s="226">
        <f>SUM(F73:F75)</f>
        <v>230.83999999999997</v>
      </c>
      <c r="G76" s="226">
        <f>SUM(G73:G75)</f>
        <v>0</v>
      </c>
      <c r="H76" s="226">
        <f>SUM(H73:H75)</f>
        <v>0</v>
      </c>
      <c r="I76" s="227">
        <f t="shared" si="43"/>
        <v>230.83999999999997</v>
      </c>
      <c r="J76" s="228">
        <f>SUM(J73:J75)</f>
        <v>0</v>
      </c>
      <c r="L76" s="63">
        <f t="shared" si="44"/>
        <v>230.83999999999997</v>
      </c>
      <c r="N76" s="167">
        <f>N75+1</f>
        <v>67</v>
      </c>
      <c r="O76" s="180" t="s">
        <v>56</v>
      </c>
      <c r="P76" s="149"/>
      <c r="Q76" s="149"/>
      <c r="R76" s="160"/>
      <c r="S76" s="150"/>
      <c r="T76" s="151"/>
      <c r="U76" s="152"/>
      <c r="V76" s="153">
        <f>SUM(V73:V75)</f>
        <v>230.83999999999997</v>
      </c>
      <c r="W76" s="153">
        <f>SUM(W73:W75)</f>
        <v>0</v>
      </c>
      <c r="X76" s="153">
        <f>SUM(X73:X75)</f>
        <v>230.83999999999997</v>
      </c>
      <c r="Y76" s="154">
        <f>SUM(Y73:Y75)</f>
        <v>0</v>
      </c>
      <c r="Z76" s="155">
        <f>SUM(Z73:Z75)</f>
        <v>0</v>
      </c>
    </row>
    <row r="77" spans="1:26" s="37" customFormat="1" ht="13.5" thickBot="1">
      <c r="A77" s="145">
        <f t="shared" si="41"/>
        <v>68</v>
      </c>
      <c r="B77" s="156" t="str">
        <f t="shared" si="42"/>
        <v>TOTAL</v>
      </c>
      <c r="C77" s="157"/>
      <c r="D77" s="157"/>
      <c r="E77" s="158"/>
      <c r="F77" s="159">
        <f>SUM(F10:F76)/2</f>
        <v>9432.519999999999</v>
      </c>
      <c r="G77" s="159">
        <f>SUM(G10:G76)/2</f>
        <v>0</v>
      </c>
      <c r="H77" s="159">
        <f>SUM(H10:H76)/2</f>
        <v>0</v>
      </c>
      <c r="I77" s="159">
        <f>SUM(I10:I76)/2</f>
        <v>9403.88</v>
      </c>
      <c r="J77" s="220">
        <f>SUM(J10:J76)/2</f>
        <v>28.64</v>
      </c>
      <c r="L77" s="63">
        <f t="shared" si="44"/>
        <v>9432.519999999999</v>
      </c>
      <c r="N77" s="167">
        <f>N76+1</f>
        <v>68</v>
      </c>
      <c r="O77" s="170" t="s">
        <v>52</v>
      </c>
      <c r="P77" s="171"/>
      <c r="Q77" s="171"/>
      <c r="R77" s="172"/>
      <c r="S77" s="172"/>
      <c r="T77" s="173"/>
      <c r="U77" s="174"/>
      <c r="V77" s="175">
        <f>SUM(V10:V76)/2</f>
        <v>9432.519999999999</v>
      </c>
      <c r="W77" s="175">
        <f>SUM(W10:W76)/2</f>
        <v>28.64</v>
      </c>
      <c r="X77" s="175">
        <f>SUM(X10:X76)/2</f>
        <v>9403.88</v>
      </c>
      <c r="Y77" s="175">
        <f>SUM(Y10:Y76)/2</f>
        <v>0</v>
      </c>
      <c r="Z77" s="175">
        <f>SUM(Z10:Z76)/2</f>
        <v>28.64</v>
      </c>
    </row>
    <row r="78" spans="1:26" s="37" customFormat="1" ht="12.75">
      <c r="A78" s="38"/>
      <c r="B78" s="39"/>
      <c r="C78" s="40"/>
      <c r="D78" s="40"/>
      <c r="E78" s="40"/>
      <c r="F78" s="41"/>
      <c r="G78" s="41"/>
      <c r="H78" s="41"/>
      <c r="I78" s="193"/>
      <c r="J78" s="41"/>
      <c r="L78" s="59"/>
      <c r="N78" s="108"/>
      <c r="O78" s="109"/>
      <c r="P78" s="110"/>
      <c r="Q78" s="110"/>
      <c r="R78" s="111"/>
      <c r="S78" s="111"/>
      <c r="T78" s="112"/>
      <c r="U78" s="112"/>
      <c r="V78" s="113"/>
      <c r="W78" s="113"/>
      <c r="X78" s="113"/>
      <c r="Y78" s="113"/>
      <c r="Z78" s="113"/>
    </row>
    <row r="79" spans="1:26" s="7" customFormat="1" ht="12">
      <c r="A79" s="9"/>
      <c r="B79" s="67" t="s">
        <v>73</v>
      </c>
      <c r="C79" s="255" t="s">
        <v>43</v>
      </c>
      <c r="D79" s="255"/>
      <c r="F79" s="68" t="s">
        <v>28</v>
      </c>
      <c r="I79" s="194" t="s">
        <v>65</v>
      </c>
      <c r="J79" s="6"/>
      <c r="L79" s="43"/>
      <c r="N79" s="13"/>
      <c r="O79" s="79" t="s">
        <v>7</v>
      </c>
      <c r="P79" s="79"/>
      <c r="Q79" s="79"/>
      <c r="R79" s="79"/>
      <c r="S79" s="79"/>
      <c r="T79" s="79"/>
      <c r="U79" s="114"/>
      <c r="V79" s="79"/>
      <c r="W79" s="16"/>
      <c r="X79" s="13"/>
      <c r="Y79" s="13"/>
      <c r="Z79" s="13"/>
    </row>
    <row r="80" spans="1:26" s="7" customFormat="1" ht="12.75">
      <c r="A80" s="8"/>
      <c r="B80" s="69" t="s">
        <v>29</v>
      </c>
      <c r="C80" s="256" t="s">
        <v>44</v>
      </c>
      <c r="D80" s="256"/>
      <c r="F80" s="67" t="s">
        <v>45</v>
      </c>
      <c r="I80" s="194" t="s">
        <v>46</v>
      </c>
      <c r="J80" s="6"/>
      <c r="L80" s="5"/>
      <c r="N80" s="13"/>
      <c r="O80" s="13"/>
      <c r="P80" s="13"/>
      <c r="Q80" s="13"/>
      <c r="R80" s="13"/>
      <c r="S80" s="13"/>
      <c r="T80" s="75"/>
      <c r="U80" s="76"/>
      <c r="V80" s="16"/>
      <c r="W80" s="16"/>
      <c r="X80" s="13"/>
      <c r="Y80" s="13"/>
      <c r="Z80" s="13"/>
    </row>
    <row r="81" spans="1:26" ht="13.5">
      <c r="A81" s="8"/>
      <c r="C81" s="256" t="s">
        <v>40</v>
      </c>
      <c r="D81" s="256"/>
      <c r="F81" s="128" t="s">
        <v>50</v>
      </c>
      <c r="I81" s="195"/>
      <c r="K81" s="34"/>
      <c r="L81" s="1"/>
      <c r="N81" s="13"/>
      <c r="O81" s="257" t="s">
        <v>8</v>
      </c>
      <c r="P81" s="258"/>
      <c r="Q81" s="259" t="s">
        <v>9</v>
      </c>
      <c r="R81" s="260"/>
      <c r="S81" s="261" t="s">
        <v>20</v>
      </c>
      <c r="T81" s="248"/>
      <c r="U81" s="248"/>
      <c r="V81" s="249"/>
      <c r="W81" s="248" t="s">
        <v>18</v>
      </c>
      <c r="X81" s="248"/>
      <c r="Y81" s="248"/>
      <c r="Z81" s="249"/>
    </row>
    <row r="82" spans="1:26" ht="12.75">
      <c r="A82" s="2"/>
      <c r="B82" s="11"/>
      <c r="C82" s="13"/>
      <c r="D82" s="13"/>
      <c r="E82" s="15"/>
      <c r="I82" s="196"/>
      <c r="K82" s="34"/>
      <c r="N82" s="13"/>
      <c r="O82" s="240" t="s">
        <v>21</v>
      </c>
      <c r="P82" s="241"/>
      <c r="Q82" s="242" t="s">
        <v>34</v>
      </c>
      <c r="R82" s="243"/>
      <c r="S82" s="244"/>
      <c r="T82" s="245"/>
      <c r="U82" s="245"/>
      <c r="V82" s="246"/>
      <c r="W82" s="243" t="s">
        <v>19</v>
      </c>
      <c r="X82" s="243"/>
      <c r="Y82" s="243"/>
      <c r="Z82" s="247"/>
    </row>
    <row r="83" spans="1:26" ht="12.75">
      <c r="A83" s="2"/>
      <c r="B83" s="13"/>
      <c r="C83" s="13"/>
      <c r="D83" s="13"/>
      <c r="E83" s="16"/>
      <c r="I83" s="197"/>
      <c r="N83" s="13"/>
      <c r="O83" s="115"/>
      <c r="P83" s="116"/>
      <c r="Q83" s="115"/>
      <c r="R83" s="116"/>
      <c r="S83" s="115"/>
      <c r="T83" s="116"/>
      <c r="U83" s="117"/>
      <c r="V83" s="118"/>
      <c r="W83" s="116"/>
      <c r="X83" s="116"/>
      <c r="Y83" s="119"/>
      <c r="Z83" s="120"/>
    </row>
    <row r="84" spans="1:26" ht="12.75">
      <c r="A84" s="2"/>
      <c r="B84" s="13"/>
      <c r="C84" s="13"/>
      <c r="D84" s="13"/>
      <c r="E84" s="16"/>
      <c r="I84" s="198"/>
      <c r="K84" s="47"/>
      <c r="N84" s="13"/>
      <c r="O84" s="121"/>
      <c r="P84" s="122"/>
      <c r="Q84" s="121"/>
      <c r="R84" s="122"/>
      <c r="S84" s="121"/>
      <c r="T84" s="122"/>
      <c r="U84" s="123"/>
      <c r="V84" s="124"/>
      <c r="W84" s="122"/>
      <c r="X84" s="122"/>
      <c r="Y84" s="125"/>
      <c r="Z84" s="126"/>
    </row>
    <row r="85" spans="1:26" ht="12.75">
      <c r="A85" s="2"/>
      <c r="B85" s="13"/>
      <c r="C85" s="13"/>
      <c r="D85" s="13"/>
      <c r="E85" s="48"/>
      <c r="F85" s="15"/>
      <c r="I85" s="198"/>
      <c r="N85" s="13"/>
      <c r="O85" s="13"/>
      <c r="P85" s="13"/>
      <c r="Q85" s="13"/>
      <c r="R85" s="13"/>
      <c r="S85" s="13"/>
      <c r="T85" s="75"/>
      <c r="U85" s="76"/>
      <c r="V85" s="16"/>
      <c r="W85" s="16"/>
      <c r="X85" s="13"/>
      <c r="Y85" s="13"/>
      <c r="Z85" s="13"/>
    </row>
    <row r="86" spans="1:26" ht="12.75">
      <c r="A86" s="2"/>
      <c r="B86" s="12"/>
      <c r="C86" s="17"/>
      <c r="D86" s="17"/>
      <c r="E86" s="50"/>
      <c r="F86" s="15"/>
      <c r="I86" s="198"/>
      <c r="N86" s="79"/>
      <c r="O86" s="132" t="s">
        <v>10</v>
      </c>
      <c r="P86" s="133"/>
      <c r="Q86" s="130"/>
      <c r="R86" s="132" t="s">
        <v>11</v>
      </c>
      <c r="S86" s="130"/>
      <c r="T86" s="133"/>
      <c r="U86" s="132" t="s">
        <v>12</v>
      </c>
      <c r="V86" s="133"/>
      <c r="W86" s="134"/>
      <c r="X86" s="132" t="s">
        <v>15</v>
      </c>
      <c r="Y86" s="135"/>
      <c r="Z86" s="80"/>
    </row>
    <row r="87" spans="9:26" ht="12.75">
      <c r="I87" s="199"/>
      <c r="N87" s="79"/>
      <c r="O87" s="135"/>
      <c r="P87" s="135"/>
      <c r="Q87" s="130"/>
      <c r="R87" s="135"/>
      <c r="S87" s="130"/>
      <c r="T87" s="136"/>
      <c r="U87" s="135"/>
      <c r="V87" s="137"/>
      <c r="W87" s="134"/>
      <c r="X87" s="130"/>
      <c r="Y87" s="135"/>
      <c r="Z87" s="79"/>
    </row>
    <row r="88" spans="9:26" ht="12.75">
      <c r="I88" s="200"/>
      <c r="N88" s="79"/>
      <c r="O88" s="129" t="s">
        <v>13</v>
      </c>
      <c r="P88" s="129"/>
      <c r="Q88" s="130"/>
      <c r="R88" s="138" t="s">
        <v>13</v>
      </c>
      <c r="S88" s="130"/>
      <c r="T88" s="139"/>
      <c r="U88" s="129" t="s">
        <v>13</v>
      </c>
      <c r="V88" s="140"/>
      <c r="W88" s="138"/>
      <c r="X88" s="130"/>
      <c r="Y88" s="135"/>
      <c r="Z88" s="79"/>
    </row>
    <row r="89" spans="10:26" ht="12.75">
      <c r="J89" s="49"/>
      <c r="N89" s="79"/>
      <c r="O89" s="129" t="s">
        <v>14</v>
      </c>
      <c r="P89" s="129"/>
      <c r="Q89" s="130"/>
      <c r="R89" s="138" t="s">
        <v>14</v>
      </c>
      <c r="S89" s="130"/>
      <c r="T89" s="138"/>
      <c r="U89" s="129" t="s">
        <v>14</v>
      </c>
      <c r="V89" s="140"/>
      <c r="W89" s="129"/>
      <c r="X89" s="141" t="s">
        <v>17</v>
      </c>
      <c r="Y89" s="135"/>
      <c r="Z89" s="79"/>
    </row>
    <row r="90" spans="2:26" ht="12.75">
      <c r="B90" s="42"/>
      <c r="I90" s="15"/>
      <c r="J90" s="51"/>
      <c r="N90" s="79"/>
      <c r="O90" s="129" t="s">
        <v>47</v>
      </c>
      <c r="P90" s="129"/>
      <c r="Q90" s="130"/>
      <c r="R90" s="138" t="s">
        <v>42</v>
      </c>
      <c r="S90" s="130"/>
      <c r="T90" s="139"/>
      <c r="U90" s="129" t="s">
        <v>66</v>
      </c>
      <c r="V90" s="140"/>
      <c r="W90" s="140"/>
      <c r="X90" s="142" t="s">
        <v>51</v>
      </c>
      <c r="Y90" s="135"/>
      <c r="Z90" s="79"/>
    </row>
    <row r="91" spans="2:26" ht="12.75">
      <c r="B91" s="42"/>
      <c r="J91" s="52"/>
      <c r="N91" s="79"/>
      <c r="O91" s="129"/>
      <c r="P91" s="129"/>
      <c r="Q91" s="130"/>
      <c r="R91" s="138"/>
      <c r="S91" s="130"/>
      <c r="T91" s="139"/>
      <c r="U91" s="129"/>
      <c r="V91" s="140"/>
      <c r="W91" s="140"/>
      <c r="X91" s="129"/>
      <c r="Y91" s="135"/>
      <c r="Z91" s="79"/>
    </row>
    <row r="92" spans="2:26" ht="12.75">
      <c r="B92" s="42"/>
      <c r="I92" s="250" t="s">
        <v>27</v>
      </c>
      <c r="J92" s="53" t="str">
        <f>IF(I77=J93,"OK","ATENŢIE")</f>
        <v>OK</v>
      </c>
      <c r="N92" s="79"/>
      <c r="O92" s="129"/>
      <c r="P92" s="129"/>
      <c r="Q92" s="130"/>
      <c r="R92" s="138"/>
      <c r="S92" s="130"/>
      <c r="T92" s="139"/>
      <c r="U92" s="129"/>
      <c r="V92" s="140"/>
      <c r="W92" s="140"/>
      <c r="X92" s="129"/>
      <c r="Y92" s="135"/>
      <c r="Z92" s="79"/>
    </row>
    <row r="93" spans="2:26" ht="12.75">
      <c r="B93" s="42"/>
      <c r="I93" s="250"/>
      <c r="J93" s="162">
        <f>F77-G77-H77-J77</f>
        <v>9403.88</v>
      </c>
      <c r="N93" s="79"/>
      <c r="O93" s="130"/>
      <c r="P93" s="129"/>
      <c r="Q93" s="130"/>
      <c r="R93" s="138"/>
      <c r="S93" s="130"/>
      <c r="T93" s="139"/>
      <c r="U93" s="129"/>
      <c r="V93" s="140"/>
      <c r="W93" s="140"/>
      <c r="X93" s="129"/>
      <c r="Y93" s="135"/>
      <c r="Z93" s="79"/>
    </row>
    <row r="94" spans="2:26" ht="12.75">
      <c r="B94" s="42"/>
      <c r="N94" s="79"/>
      <c r="O94" s="130"/>
      <c r="P94" s="129"/>
      <c r="Q94" s="130"/>
      <c r="R94" s="138"/>
      <c r="S94" s="130"/>
      <c r="T94" s="139"/>
      <c r="U94" s="129"/>
      <c r="V94" s="140"/>
      <c r="W94" s="140"/>
      <c r="X94" s="129"/>
      <c r="Y94" s="135"/>
      <c r="Z94" s="79"/>
    </row>
    <row r="95" spans="2:26" ht="12.75">
      <c r="B95" s="11"/>
      <c r="N95" s="79"/>
      <c r="O95" s="131"/>
      <c r="P95" s="135"/>
      <c r="Q95" s="135"/>
      <c r="R95" s="135"/>
      <c r="S95" s="135"/>
      <c r="T95" s="136"/>
      <c r="U95" s="143"/>
      <c r="V95" s="137"/>
      <c r="W95" s="137"/>
      <c r="X95" s="135"/>
      <c r="Y95" s="135"/>
      <c r="Z95" s="79"/>
    </row>
    <row r="96" spans="2:26" ht="12.75">
      <c r="B96" s="14"/>
      <c r="N96" s="79"/>
      <c r="O96" s="129"/>
      <c r="P96" s="135"/>
      <c r="Q96" s="135"/>
      <c r="R96" s="135"/>
      <c r="S96" s="135"/>
      <c r="T96" s="136"/>
      <c r="U96" s="144"/>
      <c r="V96" s="134"/>
      <c r="W96" s="134"/>
      <c r="X96" s="130"/>
      <c r="Y96" s="130"/>
      <c r="Z96" s="13"/>
    </row>
    <row r="97" spans="2:26" ht="409.5">
      <c r="B97" s="20"/>
      <c r="N97" s="79"/>
      <c r="O97" s="129"/>
      <c r="P97" s="135"/>
      <c r="Q97" s="135"/>
      <c r="R97" s="135"/>
      <c r="S97" s="135"/>
      <c r="T97" s="136"/>
      <c r="U97" s="144"/>
      <c r="V97" s="134"/>
      <c r="W97" s="134"/>
      <c r="X97" s="130"/>
      <c r="Y97" s="130"/>
      <c r="Z97" s="13"/>
    </row>
    <row r="98" spans="2:20" ht="12.75">
      <c r="B98" s="20"/>
      <c r="N98" s="34"/>
      <c r="P98" s="34"/>
      <c r="Q98" s="34"/>
      <c r="R98" s="34"/>
      <c r="S98" s="34"/>
      <c r="T98" s="54"/>
    </row>
    <row r="99" spans="2:20" ht="12.75">
      <c r="B99" s="20"/>
      <c r="N99" s="44"/>
      <c r="P99" s="44"/>
      <c r="Q99" s="44"/>
      <c r="R99" s="44"/>
      <c r="S99" s="44"/>
      <c r="T99" s="57"/>
    </row>
    <row r="100" spans="2:26" ht="12.75">
      <c r="B100" s="15"/>
      <c r="N100" s="44"/>
      <c r="P100" s="44"/>
      <c r="Q100" s="44"/>
      <c r="R100" s="44"/>
      <c r="S100" s="44"/>
      <c r="T100" s="57"/>
      <c r="U100" s="236" t="s">
        <v>27</v>
      </c>
      <c r="V100" s="55" t="str">
        <f>IF(V77=V101,"OK","ATENŢIE")</f>
        <v>OK</v>
      </c>
      <c r="W100" s="55" t="str">
        <f>IF(W77=W101,"OK","ATENŢIE")</f>
        <v>ATENŢIE</v>
      </c>
      <c r="X100" s="237"/>
      <c r="Y100" s="55" t="str">
        <f>IF(Y77=Y101,"OK","ATENŢIE")</f>
        <v>OK</v>
      </c>
      <c r="Z100" s="55" t="str">
        <f>IF(Z77=Z101,"OK","ATENŢIE")</f>
        <v>OK</v>
      </c>
    </row>
    <row r="101" spans="2:26" ht="12.75">
      <c r="B101" s="15"/>
      <c r="N101" s="7"/>
      <c r="P101" s="7"/>
      <c r="Q101" s="7"/>
      <c r="R101" s="7"/>
      <c r="S101" s="7"/>
      <c r="T101" s="46"/>
      <c r="U101" s="236"/>
      <c r="V101" s="163">
        <f>F77</f>
        <v>9432.519999999999</v>
      </c>
      <c r="W101" s="164">
        <f>F77-I77</f>
        <v>28.639999999999418</v>
      </c>
      <c r="X101" s="237"/>
      <c r="Y101" s="164">
        <f>G77+H77</f>
        <v>0</v>
      </c>
      <c r="Z101" s="164">
        <f>J77</f>
        <v>28.64</v>
      </c>
    </row>
    <row r="102" spans="14:25" ht="12.75">
      <c r="N102" s="7"/>
      <c r="O102" s="7"/>
      <c r="P102" s="7"/>
      <c r="Q102" s="7"/>
      <c r="R102" s="7"/>
      <c r="S102" s="7"/>
      <c r="T102" s="46"/>
      <c r="Y102" s="34"/>
    </row>
    <row r="103" spans="14:26" ht="12.75">
      <c r="N103" s="7"/>
      <c r="O103" s="7"/>
      <c r="P103" s="7"/>
      <c r="Q103" s="7"/>
      <c r="R103" s="7"/>
      <c r="S103" s="7"/>
      <c r="T103" s="46"/>
      <c r="U103" s="45"/>
      <c r="V103" s="44"/>
      <c r="W103" s="44"/>
      <c r="X103" s="44"/>
      <c r="Y103" s="44"/>
      <c r="Z103" s="56" t="str">
        <f>IF(Z77=Z104,"OK","ATENŢIE")</f>
        <v>OK</v>
      </c>
    </row>
    <row r="104" spans="21:26" ht="12.75">
      <c r="U104" s="45"/>
      <c r="V104" s="58"/>
      <c r="W104" s="58"/>
      <c r="X104" s="44"/>
      <c r="Y104" s="44"/>
      <c r="Z104" s="165">
        <f>W77-Y77</f>
        <v>28.64</v>
      </c>
    </row>
    <row r="111" spans="5:23" ht="12.75">
      <c r="E111" s="25"/>
      <c r="F111" s="25"/>
      <c r="G111" s="25"/>
      <c r="H111" s="25"/>
      <c r="I111" s="33"/>
      <c r="J111" s="25"/>
      <c r="L111" s="25"/>
      <c r="T111" s="25"/>
      <c r="U111" s="25"/>
      <c r="V111" s="25"/>
      <c r="W111" s="25"/>
    </row>
    <row r="112" spans="5:23" ht="12.75">
      <c r="E112" s="25"/>
      <c r="F112" s="25"/>
      <c r="G112" s="25"/>
      <c r="H112" s="25"/>
      <c r="I112" s="33"/>
      <c r="J112" s="25"/>
      <c r="L112" s="25"/>
      <c r="T112" s="25"/>
      <c r="U112" s="25"/>
      <c r="V112" s="25"/>
      <c r="W112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92:I93"/>
    <mergeCell ref="O8:O9"/>
    <mergeCell ref="Y8:Y9"/>
    <mergeCell ref="Z8:Z9"/>
    <mergeCell ref="C79:D79"/>
    <mergeCell ref="C80:D80"/>
    <mergeCell ref="C81:D81"/>
    <mergeCell ref="O81:P81"/>
    <mergeCell ref="Q81:R81"/>
    <mergeCell ref="S81:V81"/>
    <mergeCell ref="U100:U101"/>
    <mergeCell ref="X100:X101"/>
    <mergeCell ref="Q8:Q9"/>
    <mergeCell ref="O82:P82"/>
    <mergeCell ref="Q82:R82"/>
    <mergeCell ref="S82:V82"/>
    <mergeCell ref="W82:Z82"/>
    <mergeCell ref="W81:Z81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68 I72 I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2019-11-18T07:36:56Z</cp:lastPrinted>
  <dcterms:created xsi:type="dcterms:W3CDTF">2001-06-07T07:18:05Z</dcterms:created>
  <dcterms:modified xsi:type="dcterms:W3CDTF">2021-09-28T09:08:51Z</dcterms:modified>
  <cp:category/>
  <cp:version/>
  <cp:contentType/>
  <cp:contentStatus/>
</cp:coreProperties>
</file>